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75" windowWidth="9435" windowHeight="4545" firstSheet="8" activeTab="11"/>
  </bookViews>
  <sheets>
    <sheet name="dochody 2003" sheetId="1" r:id="rId1"/>
    <sheet name="Wykres dochody" sheetId="2" r:id="rId2"/>
    <sheet name="pomocnicze nie do sprawozdania" sheetId="3" state="hidden" r:id="rId3"/>
    <sheet name="wydatki 2003" sheetId="4" r:id="rId4"/>
    <sheet name="Wykres wydatki" sheetId="5" r:id="rId5"/>
    <sheet name="pomocnicze nie do sprawozdania2" sheetId="6" state="hidden" r:id="rId6"/>
    <sheet name="adm. rząd. dochody" sheetId="7" r:id="rId7"/>
    <sheet name="adm. rząd. WYDATKI" sheetId="8" r:id="rId8"/>
    <sheet name="zakłady budżetowe" sheetId="9" r:id="rId9"/>
    <sheet name="gospodarstwa pomocnicze" sheetId="10" r:id="rId10"/>
    <sheet name="ŚRODKI SPECJALNE" sheetId="11" r:id="rId11"/>
    <sheet name="FUNDUSZE CELOWE" sheetId="12" r:id="rId12"/>
  </sheets>
  <definedNames>
    <definedName name="_xlnm.Print_Area" localSheetId="2">'pomocnicze nie do sprawozdania'!$A$1:$C$9</definedName>
    <definedName name="_xlnm.Print_Area" localSheetId="3">'wydatki 2003'!$A$1:$L$80</definedName>
    <definedName name="_xlnm.Print_Titles" localSheetId="3">'wydatki 2003'!$3:$5</definedName>
  </definedNames>
  <calcPr fullCalcOnLoad="1"/>
</workbook>
</file>

<file path=xl/sharedStrings.xml><?xml version="1.0" encoding="utf-8"?>
<sst xmlns="http://schemas.openxmlformats.org/spreadsheetml/2006/main" count="538" uniqueCount="265">
  <si>
    <t>Zestawienie wykonania dochodów województwa w 2003 roku
(wg działów, rozdziałów i źródeł pochodzenia)</t>
  </si>
  <si>
    <t>Dział</t>
  </si>
  <si>
    <t>Rozdział</t>
  </si>
  <si>
    <t xml:space="preserve">N A Z W A </t>
  </si>
  <si>
    <t>Plan
po zmianach</t>
  </si>
  <si>
    <t>Wykonanie</t>
  </si>
  <si>
    <t>%
wykonania</t>
  </si>
  <si>
    <t>010</t>
  </si>
  <si>
    <t>ROLNICTWO I ŁOWIECTWO</t>
  </si>
  <si>
    <t>01005</t>
  </si>
  <si>
    <t>PRACE GEODEZYJNO-URZĄDZENIOWE NA POTRZEBY ROLNICTWA</t>
  </si>
  <si>
    <t>Dotacje celowe otrzymane z budżetu państwa na zadania bieżące z zakresu administracji rządowej oraz inne zadania zlecone ustawami realizowane przez samorząd województwa</t>
  </si>
  <si>
    <t>01006</t>
  </si>
  <si>
    <t>ZARZĄDY MELIORACJI I URZĄDZEŃ WODNYCH</t>
  </si>
  <si>
    <t>Dochody uzyskiwane przez wojewódzkie samorządowe jednostki budżetowe</t>
  </si>
  <si>
    <t>01008</t>
  </si>
  <si>
    <t>MELIORACJE WODNE</t>
  </si>
  <si>
    <t>Dotacje otrzymane z funduszy celowych na realizację zadań bieżących jednostek sektora finansów publicznych</t>
  </si>
  <si>
    <t>Dotacje celowe otrzymane z budżetu państwa na inwestycje i zakupy inwestycyjne z zakresu administracji rządowej oraz inne zadania zlecone ustawami realizowane przez samorząd województwa</t>
  </si>
  <si>
    <t>Dotacje otrzymane z funduszy celowych na finansowanie lub dofinansowanie kosztów realizacji inwestycji i zakupów inwestycyjnych jednostek sektora finansów publicznych</t>
  </si>
  <si>
    <t>Wpływy z tytułu pomocy finansowej udzielanej między jednostkami samorządu terytorialnego na dofinansowanie własnych zadań bieżących</t>
  </si>
  <si>
    <t>01018</t>
  </si>
  <si>
    <t>ROLNICTWO EKOLOGICZNE</t>
  </si>
  <si>
    <t>01078</t>
  </si>
  <si>
    <t>USUWANIE SKUTKÓW KLĘSK ŻYWIOŁOWYCH</t>
  </si>
  <si>
    <t>Środki na dofinansowanie własnych inwestycji gmin (związków gmin), 
powiatów (związków powiatów), samorządów województw, pozyskane z innych źródeł</t>
  </si>
  <si>
    <t>01095</t>
  </si>
  <si>
    <t>POZOSTAŁA DZIAŁALNOŚĆ</t>
  </si>
  <si>
    <t>Pozostałe dochody</t>
  </si>
  <si>
    <t>01097</t>
  </si>
  <si>
    <t>GOSPODARSTWA POMOCNICZE</t>
  </si>
  <si>
    <t>150</t>
  </si>
  <si>
    <t>PRZETWÓRSTWO PRZEMYSŁOWE</t>
  </si>
  <si>
    <t>15011</t>
  </si>
  <si>
    <t>ROZWÓJ PRZEDSIĘBIORCZOŚCI</t>
  </si>
  <si>
    <t>Dotacje celowe otrzymane z budżetu państwa na realizację bieżących zadań własnych samorządu województwa</t>
  </si>
  <si>
    <t>Dotacje celowe otrzymane z budżetu państwa na realizację inwestycji i zakupów inwestycyjnych własnych samorządu województwa</t>
  </si>
  <si>
    <t>600</t>
  </si>
  <si>
    <t>TRANSPORT I ŁĄCZNOŚĆ</t>
  </si>
  <si>
    <t>60001</t>
  </si>
  <si>
    <t>KRAJOWE PASAŻERSKIE PRZEWOZY KOLEJOWE</t>
  </si>
  <si>
    <t>60003</t>
  </si>
  <si>
    <t>KRAJOWE PASAŻERSKIE PRZEWOZY AUTOBUSOWE</t>
  </si>
  <si>
    <t>60004</t>
  </si>
  <si>
    <t>LOKALNY TRANSPORT ZBIOROWY</t>
  </si>
  <si>
    <t>60013</t>
  </si>
  <si>
    <t>DROGI PUBLICZNE WOJEWÓDZKIE</t>
  </si>
  <si>
    <t>Wpływy z tytułu pomocy finansowej udzielanej między jednostkami samorządu 
terytorialnego na dofinansowanie własnych zadań bieżących</t>
  </si>
  <si>
    <t>Wpływy z tytułu pomocy finansowej udzielanej między jednostkami samorządu terytorialnego na dofinansowanie własnych zadań inwestycyjnych i zakupów inwestycyjnych</t>
  </si>
  <si>
    <t>60014</t>
  </si>
  <si>
    <t>DROGI PUBLICZNE POWIATOWE</t>
  </si>
  <si>
    <t>Dotacje celowe otrzymane z powiatu na inwestycje i zakupy inwestycyjne realizowane
na podstawie porozumień (umów) między jednostkami samorządu terytorialnego</t>
  </si>
  <si>
    <t>630</t>
  </si>
  <si>
    <t xml:space="preserve">TURYSTYKA  </t>
  </si>
  <si>
    <t>63003</t>
  </si>
  <si>
    <t>ZADANIA W ZAKRESIE UPOWSZECHNIANIA TURYSTYKI</t>
  </si>
  <si>
    <t>63095</t>
  </si>
  <si>
    <t>700</t>
  </si>
  <si>
    <t xml:space="preserve">GOSPODARKA MIESZKANIOWA  </t>
  </si>
  <si>
    <t>70005</t>
  </si>
  <si>
    <t>GOSPODARKA GRUNTAMI I NIERUCHOMOŚCIAMI</t>
  </si>
  <si>
    <t>710</t>
  </si>
  <si>
    <t>DZIAŁALNOŚĆ USŁUGOWA</t>
  </si>
  <si>
    <t>71003</t>
  </si>
  <si>
    <t>BIURA  PLANOWANIA  PRZESTRZENNEGO</t>
  </si>
  <si>
    <t>71012</t>
  </si>
  <si>
    <t>OŚRODKI DOKUMENTACJI GEODEZYJNEJ I KARTOGRAFICZNEJ</t>
  </si>
  <si>
    <t>71013</t>
  </si>
  <si>
    <t>PRACE GEODEZYJNE I KARTOGRAFICZNE (NIEINWESTYCYJNE)</t>
  </si>
  <si>
    <t>750</t>
  </si>
  <si>
    <t>ADMINISTRACJA PUBLICZNA</t>
  </si>
  <si>
    <t>75018</t>
  </si>
  <si>
    <t>URZĘDY MARSZAŁKOWSKIE</t>
  </si>
  <si>
    <t>75095</t>
  </si>
  <si>
    <t>756</t>
  </si>
  <si>
    <t>DOCHODY OD OSÓB PRAWNYCH, OD OSÓB FIZYCZNYCH I OD INNYCH JEDNOSTEK NIE POSIADAJĄCYCH OSOBOWOŚCI PRAWNEJ</t>
  </si>
  <si>
    <t>75618</t>
  </si>
  <si>
    <t>WPŁYWY Z INNYCH OPŁAT STANOWIĄCYCH DOCHODY JEDNOSTKI SAMORZĄDU</t>
  </si>
  <si>
    <t>75623</t>
  </si>
  <si>
    <t>UDZIAŁY WOJEWÓDZTW W PODATKACH STANOWIĄCYCH DOCHÓD BUDŻETU PAŃSTWA</t>
  </si>
  <si>
    <t>Podatek dochodowy od osób fizycznych</t>
  </si>
  <si>
    <t>Podatek dochodowy od osób prawnych</t>
  </si>
  <si>
    <t>758</t>
  </si>
  <si>
    <t>RÓŻNE ROZLICZENIA</t>
  </si>
  <si>
    <t>75801</t>
  </si>
  <si>
    <t xml:space="preserve">CZĘŚĆ OŚWIATOWA SUBWENCJI OGÓLNEJ DLA JEDNOSTEK  
SAMORZĄDU TERYTORIALNEGO </t>
  </si>
  <si>
    <t>Subwencje  ogólne  z  budżetu  państwa</t>
  </si>
  <si>
    <t>75804</t>
  </si>
  <si>
    <t xml:space="preserve">CZĘŚĆ WYRÓWNAWCZA SUBWENCJI OGÓLNEJ DLA WOJEWÓDZTW </t>
  </si>
  <si>
    <t>75806</t>
  </si>
  <si>
    <t xml:space="preserve">CZĘŚĆ DROGOWA SUBWENCJI OGÓLNEJ DLA POWIATÓW I WOJEWÓDZTW </t>
  </si>
  <si>
    <t>75814</t>
  </si>
  <si>
    <t>RÓŻNE ROZLICZENIA FINANSOWE</t>
  </si>
  <si>
    <t>801</t>
  </si>
  <si>
    <t>OŚWIATA I WYCHOWANIE</t>
  </si>
  <si>
    <t>80102</t>
  </si>
  <si>
    <t>SZKOŁY PODSTAWOWE SPECJALNE</t>
  </si>
  <si>
    <t>80130</t>
  </si>
  <si>
    <t>SZKOŁY ZAWODOWE</t>
  </si>
  <si>
    <t>80141</t>
  </si>
  <si>
    <t>ZAKŁADY KSZTAŁCENIA NAUCZYCIELI</t>
  </si>
  <si>
    <t>80146</t>
  </si>
  <si>
    <t>DOKSZTAŁCANIE I DOSKONALENIE NAUCZYCIELI</t>
  </si>
  <si>
    <t>80147</t>
  </si>
  <si>
    <t>BIBLIOTEKI PEDAGOGICZNE</t>
  </si>
  <si>
    <t>Dotacje celowe otrzymane z budżetu państwa na relizację inwestycji i zakupów 
inwestycyjnych własnych samorządu województwa</t>
  </si>
  <si>
    <t>80195</t>
  </si>
  <si>
    <t>80197</t>
  </si>
  <si>
    <t>GOSPODARSTWA  POMOCNICZE</t>
  </si>
  <si>
    <t>803</t>
  </si>
  <si>
    <t>SZKOLNICTWO WYŻSZE</t>
  </si>
  <si>
    <t>80395</t>
  </si>
  <si>
    <t>851</t>
  </si>
  <si>
    <t>OCHRONA ZDROWIA</t>
  </si>
  <si>
    <t>85111</t>
  </si>
  <si>
    <t>SZPITALE OGÓLNE</t>
  </si>
  <si>
    <t>Dotacje celowe otrzymane z bucżetu państwa na realizację inwestycji i zakupów inwestycyjnych własnych samorządu województwa</t>
  </si>
  <si>
    <t>85141</t>
  </si>
  <si>
    <t>RATOWNICTWO MEDYCZNE</t>
  </si>
  <si>
    <t>85148</t>
  </si>
  <si>
    <t>MEDYCYNA PRACY</t>
  </si>
  <si>
    <t>85156</t>
  </si>
  <si>
    <t>SKŁADKI NA UBEZPIECZENIE ZDROWOTNE ORAZ ŚWIADCZENIA DLA OSÓB NIE OBJĘTYCH OBOWIĄZKIEM UBEZPIECZENIA ZDROWOTNEGO</t>
  </si>
  <si>
    <t>85157</t>
  </si>
  <si>
    <t>STAŻE I SPECJALIZACJE MEDYCZNE</t>
  </si>
  <si>
    <t>85195</t>
  </si>
  <si>
    <t>853</t>
  </si>
  <si>
    <t>OPIEKA SPOŁECZNA</t>
  </si>
  <si>
    <t>85302</t>
  </si>
  <si>
    <t>DOMY POMOCY SPOŁECZNEJ</t>
  </si>
  <si>
    <t>85317</t>
  </si>
  <si>
    <t>REGIONALNE OŚRODKI POLITYKI SPOŁECZNEJ</t>
  </si>
  <si>
    <t>85324</t>
  </si>
  <si>
    <t>PAŃSTWOWY FUNDUSZ REHABILITACJI OSÓB NIEPEŁNOSPRAWNYCH</t>
  </si>
  <si>
    <t>85332</t>
  </si>
  <si>
    <t>WOJEWÓDZKIE URZĘDY PRACY</t>
  </si>
  <si>
    <t>Środki na dofinansowanie własnych zadań bieżących gmin (związków gmin), 
powiatów (związków powiatów), samorządów województw, pozyskane z innych źródeł</t>
  </si>
  <si>
    <t>85395</t>
  </si>
  <si>
    <t>GOSPODARKA KOMUNALNA I OCHRONA ŚRODOWISKA</t>
  </si>
  <si>
    <t>90019</t>
  </si>
  <si>
    <t>WPŁYWY I WYDATKI ZWIĄZANE Z GROMADZENIEM ŚRODKÓW Z OPŁAT I KAR ZA KORZYSTANIE ZE ŚRODOWISKA</t>
  </si>
  <si>
    <t>90020</t>
  </si>
  <si>
    <t>WPŁYWY I WYDATKI ZWIĄZANE Z GROMADZENIEM ŚRODKÓW Z OPŁAT PRODUKTOWYCH</t>
  </si>
  <si>
    <t>90095</t>
  </si>
  <si>
    <t>KULTURA I OCHRONA DZIEDZICTWA NARODOWEGO</t>
  </si>
  <si>
    <t>92105</t>
  </si>
  <si>
    <t>POZOSTAŁE ZADANIA W ZAKRESIE KULTURY</t>
  </si>
  <si>
    <t>92106</t>
  </si>
  <si>
    <t>TEATRY DRAMATYCZNE I LALKOWE</t>
  </si>
  <si>
    <t>92108</t>
  </si>
  <si>
    <t>FILHARMONIE, ORKIESTRY, CHÓRY I KAPELE</t>
  </si>
  <si>
    <t>92109</t>
  </si>
  <si>
    <t>DOMY I OŚRODKI KULTURY, ŚWIETLICE I KLUBY</t>
  </si>
  <si>
    <t>Dotacje celowe otrzymane z budżetu państwa na zadania bieżące realizowane przez samorząd województwa na podstawie porozumień z organami administracji rządowej</t>
  </si>
  <si>
    <t>92110</t>
  </si>
  <si>
    <t>GALERIE I BIURA WYSTAW ARTYSTYCZNYCH</t>
  </si>
  <si>
    <t>92114</t>
  </si>
  <si>
    <t>POZOSTAŁE INSTYTUCJE KULTURY</t>
  </si>
  <si>
    <t>92116</t>
  </si>
  <si>
    <t>BIBLIOTEKI</t>
  </si>
  <si>
    <t>Dotacje celowe otrzymane z gminy lub z miasta stołecznego Warszawy na zadania bieżące realizowane na podstawie porozumień (umów) między jednostkami samorządu terytorialnego</t>
  </si>
  <si>
    <t>Dotacje celowe otrzymane z powiatu na zadania bieżące realizowane na podstawie porozumień (umów) między jednostkami samorządu terytorialnego</t>
  </si>
  <si>
    <t>92118</t>
  </si>
  <si>
    <t>MUZEA</t>
  </si>
  <si>
    <t>92195</t>
  </si>
  <si>
    <t>OGÓŁEM</t>
  </si>
  <si>
    <t>Zestawienie wykonania wydatków samorządu województwa w 2003 roku
(wg działów, rozdziałów i rodzajów wydatków)</t>
  </si>
  <si>
    <t>z tego:</t>
  </si>
  <si>
    <t>wydatki
bieżące</t>
  </si>
  <si>
    <t>w tym:</t>
  </si>
  <si>
    <t>wydatki
majątkowe</t>
  </si>
  <si>
    <t>wynagrodzenia
z pochodnymi</t>
  </si>
  <si>
    <t>dotacje</t>
  </si>
  <si>
    <t>pozostałe
wydatki 
bieżące</t>
  </si>
  <si>
    <t xml:space="preserve">wydatki na obsługę długu jednostki samorządu terytorialnego </t>
  </si>
  <si>
    <t>DZIAŁALNOŚĆ  USŁUGOWA</t>
  </si>
  <si>
    <t xml:space="preserve">BIURA  PLANOWANIA  PRZESTRZENNEGO </t>
  </si>
  <si>
    <t>OŚRODKI DOKUMENTACJI GEODEZYJNEJ  I KARTOGRAFICZNEJ</t>
  </si>
  <si>
    <t>PRACE GEODEZYJNE I KARTOGRAFICZNE 
(NIEINWESTYCYJNE)</t>
  </si>
  <si>
    <t>75017</t>
  </si>
  <si>
    <t>SAMORZĄDOWE SEJMIKI WOJEWÓDZTW</t>
  </si>
  <si>
    <t>BEZPIECZEŃSTWO PUBLICZNE I OCHRONA PRZECIWPOŻAROWA</t>
  </si>
  <si>
    <t>75404</t>
  </si>
  <si>
    <t>KOMENDY WOJEWÓDZKIE POLICJI</t>
  </si>
  <si>
    <t>OBSŁUGA DŁUGU PUBLICZNEGO</t>
  </si>
  <si>
    <t>75702</t>
  </si>
  <si>
    <t>OBSŁUGA PAPIERÓW WARTOŚCIOWYCH, KREDYTÓW  I POŻYCZEK JEDNOSTEK SAMORZĄDU TERYTOR.</t>
  </si>
  <si>
    <t>75704</t>
  </si>
  <si>
    <t>ROZLICZENIA Z TYTUŁU PORĘCZEŃ I GWARANCJI UDZIELONYCH PRZEZ SKRAB PAŃSTWA LUB JEDNOSTKĘ SAMORZĄDU TERYTORIALNEGO</t>
  </si>
  <si>
    <t>GIMNAZJA SPECJALNE</t>
  </si>
  <si>
    <t>85121</t>
  </si>
  <si>
    <t>LECZNICTWO AMBULATORYJNE</t>
  </si>
  <si>
    <t>ZWALCZANIE NARKOMANII</t>
  </si>
  <si>
    <t>PRZECIWDZIAŁANIE ALKOHOLIZMOWI</t>
  </si>
  <si>
    <t>SKŁADKI NA UBEZPIECZENIE ZDROWOTNE ORAZ ŚWIADCZENIA  DLA OSÓB NIE OBJĘTYCH OBOWIĄZKIEM UBEZPIECZENIA ZDROWOTNEGO</t>
  </si>
  <si>
    <t>EDUKACYJNA OPIEKA WYCHOWAWCZA</t>
  </si>
  <si>
    <t>INTERNATY I BURSY SZKOLNE</t>
  </si>
  <si>
    <t>OCHRONA I KONSERWACJA ZABYTKÓW</t>
  </si>
  <si>
    <t>KULTURA FIZYCZNA I SPORT</t>
  </si>
  <si>
    <t>ZADANIA W ZAKRESIE KULTURY FIZYCZNEJ I SPORTU</t>
  </si>
  <si>
    <t>Zestawienie wykonania planu dochodów i wydatków zadań z zakresu
administracji rządowej w 2003 roku wykonywanych przez samorząd województwa (w złotych)</t>
  </si>
  <si>
    <t>1. DOCHODY</t>
  </si>
  <si>
    <t>Nazwa</t>
  </si>
  <si>
    <t>Plan po zmianach</t>
  </si>
  <si>
    <t>% wykonania</t>
  </si>
  <si>
    <t>Prace geodezyjno-urządzeniowe na potrzeby rolnictwa</t>
  </si>
  <si>
    <t>Melioracje wodne</t>
  </si>
  <si>
    <t>Usuwanie skutków klęsk żywiołowych</t>
  </si>
  <si>
    <t>Krajowe pasażerskie przewozy autobusowe</t>
  </si>
  <si>
    <t xml:space="preserve">Ośrodki dokumentacji geodezyjnej i kartograficznej </t>
  </si>
  <si>
    <t>Prace geodezyjne i kartograficzne ( nieinwestycyjne)</t>
  </si>
  <si>
    <t>Ratownictwo medyczne</t>
  </si>
  <si>
    <t>Składki na ubezpieczenie zdrowotne oraz świadczenia dla osób nie objętych obowiązkiem ubezpieczenia zdrowotnego</t>
  </si>
  <si>
    <t>Staże i specjalizacje medyczne</t>
  </si>
  <si>
    <t>2. WYDATKI</t>
  </si>
  <si>
    <t>Plan 
po zmianach</t>
  </si>
  <si>
    <t>% 
wykonania</t>
  </si>
  <si>
    <t>wydatki 
bieżące</t>
  </si>
  <si>
    <t>wydatki 
majątkowe</t>
  </si>
  <si>
    <t>wynagrodz. 
z pochodnymi</t>
  </si>
  <si>
    <t>pozostałe 
wydatki</t>
  </si>
  <si>
    <t>Ośrodki dokumentacji geodezyjnej i kartograficznej</t>
  </si>
  <si>
    <t>Prace geodezyjne i kartograficzne
( nieinwestycyjne)</t>
  </si>
  <si>
    <t>Zestawienie przychodów i wydatków zakładów budżetowych,
gospodarstw pomocniczych, środków specjalnych i funduszy celowych za 2003 rok (w złotych)</t>
  </si>
  <si>
    <t>1. ZAKŁADY BUDŻETOWE</t>
  </si>
  <si>
    <t>Przychody</t>
  </si>
  <si>
    <t>Wydatki</t>
  </si>
  <si>
    <t>Plan</t>
  </si>
  <si>
    <t>01004</t>
  </si>
  <si>
    <t>Biura geodezji i terenów rolnych</t>
  </si>
  <si>
    <t>Pozostała działalność</t>
  </si>
  <si>
    <t>2. GOSPODARSTWA POMOCNICZE</t>
  </si>
  <si>
    <t>Gospodarstwa pomocnicze</t>
  </si>
  <si>
    <t>3. ŚRODKI SPECJALNE</t>
  </si>
  <si>
    <t>Drogi publiczne wojewódzkie</t>
  </si>
  <si>
    <t>Biura planowania przestrzennego</t>
  </si>
  <si>
    <t xml:space="preserve">ADMINISTRACJA PUBLICZNA </t>
  </si>
  <si>
    <t>Urzędy marszałkowskie</t>
  </si>
  <si>
    <t>Szkoły podstawowe specjalne</t>
  </si>
  <si>
    <t>Szkoły zawodowe</t>
  </si>
  <si>
    <t>Zakłady kształcenia nauczycieli</t>
  </si>
  <si>
    <t>Biblioteki pedagogiczne</t>
  </si>
  <si>
    <t>Internaty i bursy szkolne</t>
  </si>
  <si>
    <t>4. FUNDUSZE CELOWE</t>
  </si>
  <si>
    <t>Lp.</t>
  </si>
  <si>
    <t>1</t>
  </si>
  <si>
    <t>FUNDUSZ OCHRONY GRUNTÓW ROLNYCH</t>
  </si>
  <si>
    <t>FUNDUSZ GOSPODARKI ZASOBEM GEODEZYJNYM I KARTOGRAFICZNYM</t>
  </si>
  <si>
    <t xml:space="preserve"> </t>
  </si>
  <si>
    <t>Realizacja dochodów budżetu Województwa Podkarpackiego w  2003 roku</t>
  </si>
  <si>
    <t>Źródła dochodów</t>
  </si>
  <si>
    <t>wykonanie</t>
  </si>
  <si>
    <t>Dotacje celowe z budżetu państwa</t>
  </si>
  <si>
    <t>Subwencje</t>
  </si>
  <si>
    <t>Udział w podatku dochodowym</t>
  </si>
  <si>
    <t>Dotacje otrzymane z funduszy celowych</t>
  </si>
  <si>
    <t xml:space="preserve">Dotacje na zadania realizowane na podstawie porozumień między jednostkami samorządu terytorialnego oraz wpływy z tytułu pomocy finansowej udzielanej między j.s.t. </t>
  </si>
  <si>
    <t xml:space="preserve">Pozostałe dochody                                                                                    </t>
  </si>
  <si>
    <t>Ogółem</t>
  </si>
  <si>
    <t>Grupa wydatków</t>
  </si>
  <si>
    <t>Pozostałe wydatki bieżące</t>
  </si>
  <si>
    <t>Dotacje</t>
  </si>
  <si>
    <t>Wynagrodzenia z pochodnymi</t>
  </si>
  <si>
    <t>Wydatki na obsługę długu publicznego</t>
  </si>
  <si>
    <t>Wydatki majątkowe</t>
  </si>
</sst>
</file>

<file path=xl/styles.xml><?xml version="1.0" encoding="utf-8"?>
<styleSheet xmlns="http://schemas.openxmlformats.org/spreadsheetml/2006/main">
  <numFmts count="17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%"/>
    <numFmt numFmtId="165" formatCode="#,##0.0"/>
    <numFmt numFmtId="166" formatCode="#,##0.000"/>
    <numFmt numFmtId="167" formatCode="#,##0.0000"/>
    <numFmt numFmtId="168" formatCode="&quot;Tak&quot;;&quot;Tak&quot;;&quot;Nie&quot;"/>
    <numFmt numFmtId="169" formatCode="&quot;Prawda&quot;;&quot;Prawda&quot;;&quot;Fałsz&quot;"/>
    <numFmt numFmtId="170" formatCode="&quot;Włączone&quot;;&quot;Włączone&quot;;&quot;Wyłączone&quot;"/>
    <numFmt numFmtId="171" formatCode="0.0"/>
    <numFmt numFmtId="172" formatCode="00\-000"/>
  </numFmts>
  <fonts count="20">
    <font>
      <sz val="10"/>
      <name val="Arial CE"/>
      <family val="0"/>
    </font>
    <font>
      <sz val="12"/>
      <name val="Times New Roman CE"/>
      <family val="1"/>
    </font>
    <font>
      <b/>
      <i/>
      <sz val="14"/>
      <name val="Times New Roman CE"/>
      <family val="1"/>
    </font>
    <font>
      <b/>
      <i/>
      <sz val="12"/>
      <name val="Times New Roman CE"/>
      <family val="1"/>
    </font>
    <font>
      <i/>
      <sz val="12"/>
      <name val="Times New Roman CE"/>
      <family val="1"/>
    </font>
    <font>
      <sz val="12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0"/>
      <name val="Times New Roman CE"/>
      <family val="1"/>
    </font>
    <font>
      <b/>
      <sz val="10"/>
      <name val="Times New Roman CE"/>
      <family val="1"/>
    </font>
    <font>
      <i/>
      <sz val="10"/>
      <name val="Times New Roman CE"/>
      <family val="1"/>
    </font>
    <font>
      <b/>
      <i/>
      <sz val="10"/>
      <name val="Times New Roman CE"/>
      <family val="1"/>
    </font>
    <font>
      <b/>
      <i/>
      <sz val="11"/>
      <name val="Times New Roman CE"/>
      <family val="1"/>
    </font>
    <font>
      <b/>
      <i/>
      <sz val="16"/>
      <name val="Times New Roman CE"/>
      <family val="1"/>
    </font>
    <font>
      <b/>
      <sz val="12"/>
      <name val="Times New Roman CE"/>
      <family val="1"/>
    </font>
    <font>
      <b/>
      <sz val="14"/>
      <name val="Times New Roman CE"/>
      <family val="1"/>
    </font>
    <font>
      <sz val="11"/>
      <name val="Times New Roman CE"/>
      <family val="1"/>
    </font>
    <font>
      <b/>
      <sz val="12"/>
      <name val="Arial CE"/>
      <family val="2"/>
    </font>
    <font>
      <b/>
      <i/>
      <sz val="11"/>
      <name val="Arial CE"/>
      <family val="2"/>
    </font>
    <font>
      <sz val="11"/>
      <name val="Arial CE"/>
      <family val="2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68">
    <border>
      <left/>
      <right/>
      <top/>
      <bottom/>
      <diagonal/>
    </border>
    <border>
      <left style="hair"/>
      <right style="hair"/>
      <top style="hair"/>
      <bottom style="hair"/>
    </border>
    <border>
      <left style="hair"/>
      <right style="medium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 style="hair"/>
      <bottom style="hair"/>
    </border>
    <border>
      <left style="hair"/>
      <right style="hair"/>
      <top style="hair"/>
      <bottom>
        <color indexed="63"/>
      </bottom>
    </border>
    <border>
      <left style="hair"/>
      <right style="medium"/>
      <top style="hair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hair"/>
      <right style="hair"/>
      <top style="thin"/>
      <bottom style="hair"/>
    </border>
    <border>
      <left style="hair"/>
      <right style="medium"/>
      <top style="thin"/>
      <bottom style="hair"/>
    </border>
    <border>
      <left style="medium"/>
      <right style="hair"/>
      <top style="hair"/>
      <bottom style="hair"/>
    </border>
    <border>
      <left style="hair"/>
      <right style="hair"/>
      <top style="hair"/>
      <bottom style="thin"/>
    </border>
    <border>
      <left style="hair"/>
      <right style="medium"/>
      <top style="hair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hair"/>
      <top style="medium"/>
      <bottom style="hair"/>
    </border>
    <border>
      <left style="hair"/>
      <right style="hair"/>
      <top style="medium"/>
      <bottom style="hair"/>
    </border>
    <border>
      <left style="hair"/>
      <right style="medium"/>
      <top style="medium"/>
      <bottom style="hair"/>
    </border>
    <border>
      <left style="hair"/>
      <right style="hair"/>
      <top style="hair"/>
      <bottom style="medium"/>
    </border>
    <border>
      <left style="hair"/>
      <right style="medium"/>
      <top style="hair"/>
      <bottom style="medium"/>
    </border>
    <border>
      <left style="thin"/>
      <right style="double"/>
      <top style="thin"/>
      <bottom style="thin"/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  <border>
      <left style="thin"/>
      <right style="double"/>
      <top style="thin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medium"/>
      <right style="hair"/>
      <top>
        <color indexed="63"/>
      </top>
      <bottom>
        <color indexed="63"/>
      </bottom>
    </border>
    <border>
      <left style="medium"/>
      <right style="hair"/>
      <top>
        <color indexed="63"/>
      </top>
      <bottom style="hair"/>
    </border>
    <border>
      <left style="medium"/>
      <right style="hair"/>
      <top style="hair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hair"/>
      <right style="medium"/>
      <top>
        <color indexed="63"/>
      </top>
      <bottom style="hair"/>
    </border>
    <border>
      <left style="medium"/>
      <right style="hair"/>
      <top style="thin"/>
      <bottom style="medium"/>
    </border>
    <border>
      <left style="hair"/>
      <right style="hair"/>
      <top style="thin"/>
      <bottom style="medium"/>
    </border>
    <border>
      <left style="hair"/>
      <right style="medium"/>
      <top style="thin"/>
      <bottom style="medium"/>
    </border>
    <border>
      <left style="hair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medium"/>
      <right style="hair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hair"/>
      <top style="hair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hair"/>
      <top style="thin"/>
      <bottom style="hair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hair"/>
      <top style="hair"/>
      <bottom style="medium"/>
    </border>
    <border>
      <left style="double"/>
      <right style="thin"/>
      <top style="thin"/>
      <bottom style="double"/>
    </border>
    <border>
      <left style="double"/>
      <right style="thin"/>
      <top style="thin"/>
      <bottom style="thin"/>
    </border>
    <border>
      <left style="thin"/>
      <right style="thin"/>
      <top style="double"/>
      <bottom style="thin"/>
    </border>
    <border>
      <left style="thin"/>
      <right style="double"/>
      <top style="double"/>
      <bottom style="thin"/>
    </border>
    <border>
      <left style="double"/>
      <right style="thin"/>
      <top style="double"/>
      <bottom style="thin"/>
    </border>
    <border>
      <left style="double"/>
      <right style="thin"/>
      <top style="thin"/>
      <bottom>
        <color indexed="63"/>
      </bottom>
    </border>
    <border>
      <left style="double"/>
      <right style="thin"/>
      <top>
        <color indexed="63"/>
      </top>
      <bottom style="thin"/>
    </border>
    <border>
      <left style="double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40">
    <xf numFmtId="0" fontId="0" fillId="0" borderId="0" xfId="0" applyAlignment="1">
      <alignment/>
    </xf>
    <xf numFmtId="0" fontId="1" fillId="0" borderId="0" xfId="0" applyFont="1" applyBorder="1" applyAlignment="1">
      <alignment vertical="center"/>
    </xf>
    <xf numFmtId="49" fontId="3" fillId="2" borderId="1" xfId="0" applyNumberFormat="1" applyFont="1" applyFill="1" applyBorder="1" applyAlignment="1" applyProtection="1">
      <alignment horizontal="center" vertical="center"/>
      <protection/>
    </xf>
    <xf numFmtId="0" fontId="3" fillId="2" borderId="1" xfId="0" applyFont="1" applyFill="1" applyBorder="1" applyAlignment="1" applyProtection="1">
      <alignment vertical="center"/>
      <protection/>
    </xf>
    <xf numFmtId="3" fontId="3" fillId="2" borderId="1" xfId="0" applyNumberFormat="1" applyFont="1" applyFill="1" applyBorder="1" applyAlignment="1">
      <alignment horizontal="right" vertical="center"/>
    </xf>
    <xf numFmtId="164" fontId="4" fillId="2" borderId="2" xfId="19" applyNumberFormat="1" applyFont="1" applyFill="1" applyBorder="1" applyAlignment="1">
      <alignment vertical="center"/>
    </xf>
    <xf numFmtId="49" fontId="1" fillId="3" borderId="1" xfId="0" applyNumberFormat="1" applyFont="1" applyFill="1" applyBorder="1" applyAlignment="1" applyProtection="1">
      <alignment horizontal="center" vertical="center"/>
      <protection/>
    </xf>
    <xf numFmtId="0" fontId="1" fillId="3" borderId="1" xfId="0" applyFont="1" applyFill="1" applyBorder="1" applyAlignment="1" applyProtection="1">
      <alignment vertical="center"/>
      <protection/>
    </xf>
    <xf numFmtId="3" fontId="3" fillId="3" borderId="1" xfId="0" applyNumberFormat="1" applyFont="1" applyFill="1" applyBorder="1" applyAlignment="1">
      <alignment horizontal="right" vertical="center"/>
    </xf>
    <xf numFmtId="164" fontId="4" fillId="0" borderId="2" xfId="19" applyNumberFormat="1" applyFont="1" applyBorder="1" applyAlignment="1">
      <alignment vertical="center"/>
    </xf>
    <xf numFmtId="0" fontId="1" fillId="0" borderId="1" xfId="0" applyFont="1" applyBorder="1" applyAlignment="1" applyProtection="1">
      <alignment vertical="center" wrapText="1"/>
      <protection/>
    </xf>
    <xf numFmtId="3" fontId="1" fillId="3" borderId="1" xfId="0" applyNumberFormat="1" applyFont="1" applyFill="1" applyBorder="1" applyAlignment="1">
      <alignment horizontal="right" vertical="center"/>
    </xf>
    <xf numFmtId="164" fontId="1" fillId="0" borderId="2" xfId="19" applyNumberFormat="1" applyFont="1" applyBorder="1" applyAlignment="1">
      <alignment vertical="center"/>
    </xf>
    <xf numFmtId="49" fontId="1" fillId="0" borderId="1" xfId="0" applyNumberFormat="1" applyFont="1" applyBorder="1" applyAlignment="1" applyProtection="1">
      <alignment horizontal="center" vertical="center"/>
      <protection/>
    </xf>
    <xf numFmtId="0" fontId="1" fillId="0" borderId="1" xfId="0" applyFont="1" applyBorder="1" applyAlignment="1" applyProtection="1">
      <alignment vertical="center"/>
      <protection/>
    </xf>
    <xf numFmtId="3" fontId="3" fillId="0" borderId="1" xfId="0" applyNumberFormat="1" applyFont="1" applyBorder="1" applyAlignment="1">
      <alignment horizontal="right" vertical="center"/>
    </xf>
    <xf numFmtId="3" fontId="1" fillId="0" borderId="1" xfId="0" applyNumberFormat="1" applyFont="1" applyBorder="1" applyAlignment="1">
      <alignment horizontal="right" vertical="center"/>
    </xf>
    <xf numFmtId="0" fontId="1" fillId="0" borderId="3" xfId="0" applyFont="1" applyBorder="1" applyAlignment="1" applyProtection="1">
      <alignment vertical="center" wrapText="1"/>
      <protection/>
    </xf>
    <xf numFmtId="49" fontId="1" fillId="0" borderId="4" xfId="0" applyNumberFormat="1" applyFont="1" applyBorder="1" applyAlignment="1" applyProtection="1">
      <alignment horizontal="center" vertical="center"/>
      <protection/>
    </xf>
    <xf numFmtId="3" fontId="4" fillId="0" borderId="1" xfId="0" applyNumberFormat="1" applyFont="1" applyBorder="1" applyAlignment="1">
      <alignment horizontal="right" vertical="center"/>
    </xf>
    <xf numFmtId="49" fontId="1" fillId="2" borderId="1" xfId="0" applyNumberFormat="1" applyFont="1" applyFill="1" applyBorder="1" applyAlignment="1" applyProtection="1">
      <alignment horizontal="center" vertical="center"/>
      <protection/>
    </xf>
    <xf numFmtId="0" fontId="3" fillId="2" borderId="1" xfId="0" applyFont="1" applyFill="1" applyBorder="1" applyAlignment="1" applyProtection="1">
      <alignment vertical="center" wrapText="1"/>
      <protection/>
    </xf>
    <xf numFmtId="0" fontId="1" fillId="3" borderId="1" xfId="0" applyFont="1" applyFill="1" applyBorder="1" applyAlignment="1" applyProtection="1">
      <alignment vertical="center" wrapText="1"/>
      <protection/>
    </xf>
    <xf numFmtId="49" fontId="1" fillId="0" borderId="1" xfId="0" applyNumberFormat="1" applyFont="1" applyFill="1" applyBorder="1" applyAlignment="1" applyProtection="1">
      <alignment horizontal="center" vertical="center"/>
      <protection/>
    </xf>
    <xf numFmtId="0" fontId="1" fillId="0" borderId="1" xfId="0" applyFont="1" applyFill="1" applyBorder="1" applyAlignment="1" applyProtection="1">
      <alignment vertical="center"/>
      <protection/>
    </xf>
    <xf numFmtId="0" fontId="1" fillId="0" borderId="1" xfId="0" applyFont="1" applyBorder="1" applyAlignment="1" applyProtection="1">
      <alignment horizontal="left" vertical="center" wrapText="1"/>
      <protection/>
    </xf>
    <xf numFmtId="49" fontId="1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left" vertical="center"/>
    </xf>
    <xf numFmtId="0" fontId="1" fillId="0" borderId="1" xfId="0" applyFont="1" applyBorder="1" applyAlignment="1">
      <alignment horizontal="left" vertical="center" wrapText="1"/>
    </xf>
    <xf numFmtId="49" fontId="3" fillId="2" borderId="1" xfId="0" applyNumberFormat="1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left" vertical="center"/>
    </xf>
    <xf numFmtId="49" fontId="1" fillId="3" borderId="1" xfId="0" applyNumberFormat="1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left" vertical="center"/>
    </xf>
    <xf numFmtId="164" fontId="1" fillId="3" borderId="2" xfId="19" applyNumberFormat="1" applyFont="1" applyFill="1" applyBorder="1" applyAlignment="1">
      <alignment vertical="center"/>
    </xf>
    <xf numFmtId="49" fontId="3" fillId="3" borderId="1" xfId="0" applyNumberFormat="1" applyFont="1" applyFill="1" applyBorder="1" applyAlignment="1">
      <alignment horizontal="center" vertical="center"/>
    </xf>
    <xf numFmtId="49" fontId="1" fillId="0" borderId="1" xfId="0" applyNumberFormat="1" applyFont="1" applyFill="1" applyBorder="1" applyAlignment="1">
      <alignment horizontal="center" vertical="center"/>
    </xf>
    <xf numFmtId="49" fontId="1" fillId="0" borderId="4" xfId="0" applyNumberFormat="1" applyFont="1" applyFill="1" applyBorder="1" applyAlignment="1">
      <alignment horizontal="center" vertical="center"/>
    </xf>
    <xf numFmtId="3" fontId="1" fillId="0" borderId="1" xfId="0" applyNumberFormat="1" applyFont="1" applyFill="1" applyBorder="1" applyAlignment="1">
      <alignment horizontal="right" vertical="center"/>
    </xf>
    <xf numFmtId="3" fontId="3" fillId="0" borderId="1" xfId="0" applyNumberFormat="1" applyFont="1" applyFill="1" applyBorder="1" applyAlignment="1">
      <alignment horizontal="right" vertical="center"/>
    </xf>
    <xf numFmtId="164" fontId="4" fillId="3" borderId="2" xfId="19" applyNumberFormat="1" applyFont="1" applyFill="1" applyBorder="1" applyAlignment="1">
      <alignment vertical="center"/>
    </xf>
    <xf numFmtId="49" fontId="1" fillId="2" borderId="1" xfId="0" applyNumberFormat="1" applyFont="1" applyFill="1" applyBorder="1" applyAlignment="1">
      <alignment horizontal="center" vertical="center"/>
    </xf>
    <xf numFmtId="49" fontId="3" fillId="3" borderId="1" xfId="0" applyNumberFormat="1" applyFont="1" applyFill="1" applyBorder="1" applyAlignment="1" applyProtection="1">
      <alignment horizontal="center" vertical="center"/>
      <protection/>
    </xf>
    <xf numFmtId="49" fontId="1" fillId="0" borderId="4" xfId="0" applyNumberFormat="1" applyFont="1" applyBorder="1" applyAlignment="1">
      <alignment horizontal="center" vertical="center"/>
    </xf>
    <xf numFmtId="49" fontId="1" fillId="2" borderId="4" xfId="0" applyNumberFormat="1" applyFont="1" applyFill="1" applyBorder="1" applyAlignment="1">
      <alignment horizontal="center" vertical="center"/>
    </xf>
    <xf numFmtId="49" fontId="1" fillId="3" borderId="4" xfId="0" applyNumberFormat="1" applyFont="1" applyFill="1" applyBorder="1" applyAlignment="1">
      <alignment horizontal="center" vertical="center"/>
    </xf>
    <xf numFmtId="49" fontId="3" fillId="3" borderId="4" xfId="0" applyNumberFormat="1" applyFont="1" applyFill="1" applyBorder="1" applyAlignment="1">
      <alignment horizontal="center" vertical="center"/>
    </xf>
    <xf numFmtId="0" fontId="1" fillId="0" borderId="5" xfId="0" applyFont="1" applyBorder="1" applyAlignment="1" applyProtection="1">
      <alignment vertical="center" wrapText="1"/>
      <protection/>
    </xf>
    <xf numFmtId="0" fontId="1" fillId="0" borderId="6" xfId="0" applyFont="1" applyBorder="1" applyAlignment="1" applyProtection="1">
      <alignment vertical="center" wrapText="1"/>
      <protection/>
    </xf>
    <xf numFmtId="3" fontId="1" fillId="0" borderId="6" xfId="0" applyNumberFormat="1" applyFont="1" applyBorder="1" applyAlignment="1">
      <alignment horizontal="right" vertical="center"/>
    </xf>
    <xf numFmtId="164" fontId="1" fillId="0" borderId="7" xfId="19" applyNumberFormat="1" applyFont="1" applyBorder="1" applyAlignment="1">
      <alignment vertical="center"/>
    </xf>
    <xf numFmtId="3" fontId="2" fillId="2" borderId="8" xfId="0" applyNumberFormat="1" applyFont="1" applyFill="1" applyBorder="1" applyAlignment="1">
      <alignment vertical="center"/>
    </xf>
    <xf numFmtId="164" fontId="2" fillId="2" borderId="9" xfId="19" applyNumberFormat="1" applyFont="1" applyFill="1" applyBorder="1" applyAlignment="1">
      <alignment vertical="center"/>
    </xf>
    <xf numFmtId="0" fontId="8" fillId="0" borderId="0" xfId="0" applyFont="1" applyAlignment="1">
      <alignment vertical="center"/>
    </xf>
    <xf numFmtId="0" fontId="8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 wrapText="1"/>
    </xf>
    <xf numFmtId="49" fontId="11" fillId="2" borderId="12" xfId="0" applyNumberFormat="1" applyFont="1" applyFill="1" applyBorder="1" applyAlignment="1" applyProtection="1">
      <alignment horizontal="center" vertical="center"/>
      <protection/>
    </xf>
    <xf numFmtId="0" fontId="11" fillId="2" borderId="12" xfId="0" applyFont="1" applyFill="1" applyBorder="1" applyAlignment="1" applyProtection="1">
      <alignment vertical="center"/>
      <protection/>
    </xf>
    <xf numFmtId="3" fontId="12" fillId="2" borderId="12" xfId="0" applyNumberFormat="1" applyFont="1" applyFill="1" applyBorder="1" applyAlignment="1">
      <alignment horizontal="right" vertical="center"/>
    </xf>
    <xf numFmtId="3" fontId="11" fillId="2" borderId="12" xfId="0" applyNumberFormat="1" applyFont="1" applyFill="1" applyBorder="1" applyAlignment="1">
      <alignment horizontal="right" vertical="center"/>
    </xf>
    <xf numFmtId="164" fontId="11" fillId="2" borderId="13" xfId="19" applyNumberFormat="1" applyFont="1" applyFill="1" applyBorder="1" applyAlignment="1">
      <alignment horizontal="right" vertical="center"/>
    </xf>
    <xf numFmtId="3" fontId="8" fillId="0" borderId="0" xfId="0" applyNumberFormat="1" applyFont="1" applyAlignment="1">
      <alignment vertical="center"/>
    </xf>
    <xf numFmtId="0" fontId="10" fillId="0" borderId="14" xfId="0" applyFont="1" applyBorder="1" applyAlignment="1">
      <alignment horizontal="center" vertical="top"/>
    </xf>
    <xf numFmtId="49" fontId="8" fillId="3" borderId="1" xfId="0" applyNumberFormat="1" applyFont="1" applyFill="1" applyBorder="1" applyAlignment="1" applyProtection="1">
      <alignment horizontal="center" vertical="center"/>
      <protection/>
    </xf>
    <xf numFmtId="0" fontId="8" fillId="3" borderId="1" xfId="0" applyFont="1" applyFill="1" applyBorder="1" applyAlignment="1" applyProtection="1">
      <alignment vertical="center"/>
      <protection/>
    </xf>
    <xf numFmtId="3" fontId="8" fillId="3" borderId="1" xfId="0" applyNumberFormat="1" applyFont="1" applyFill="1" applyBorder="1" applyAlignment="1">
      <alignment horizontal="right" vertical="center"/>
    </xf>
    <xf numFmtId="164" fontId="8" fillId="0" borderId="2" xfId="19" applyNumberFormat="1" applyFont="1" applyBorder="1" applyAlignment="1">
      <alignment vertical="center"/>
    </xf>
    <xf numFmtId="49" fontId="8" fillId="0" borderId="1" xfId="0" applyNumberFormat="1" applyFont="1" applyBorder="1" applyAlignment="1" applyProtection="1">
      <alignment horizontal="center" vertical="center"/>
      <protection/>
    </xf>
    <xf numFmtId="0" fontId="8" fillId="0" borderId="1" xfId="0" applyFont="1" applyBorder="1" applyAlignment="1" applyProtection="1">
      <alignment vertical="center"/>
      <protection/>
    </xf>
    <xf numFmtId="3" fontId="8" fillId="0" borderId="1" xfId="0" applyNumberFormat="1" applyFont="1" applyBorder="1" applyAlignment="1">
      <alignment horizontal="right" vertical="center"/>
    </xf>
    <xf numFmtId="3" fontId="8" fillId="0" borderId="1" xfId="0" applyNumberFormat="1" applyFont="1" applyBorder="1" applyAlignment="1">
      <alignment vertical="center"/>
    </xf>
    <xf numFmtId="0" fontId="8" fillId="0" borderId="1" xfId="0" applyFont="1" applyBorder="1" applyAlignment="1" applyProtection="1">
      <alignment vertical="center" wrapText="1"/>
      <protection/>
    </xf>
    <xf numFmtId="49" fontId="8" fillId="0" borderId="1" xfId="0" applyNumberFormat="1" applyFont="1" applyBorder="1" applyAlignment="1">
      <alignment horizontal="center" vertical="center"/>
    </xf>
    <xf numFmtId="0" fontId="8" fillId="0" borderId="1" xfId="0" applyFont="1" applyBorder="1" applyAlignment="1">
      <alignment horizontal="left" vertical="center" wrapText="1"/>
    </xf>
    <xf numFmtId="49" fontId="8" fillId="2" borderId="1" xfId="0" applyNumberFormat="1" applyFont="1" applyFill="1" applyBorder="1" applyAlignment="1" applyProtection="1">
      <alignment horizontal="center" vertical="center"/>
      <protection/>
    </xf>
    <xf numFmtId="0" fontId="11" fillId="2" borderId="1" xfId="0" applyFont="1" applyFill="1" applyBorder="1" applyAlignment="1" applyProtection="1">
      <alignment vertical="center" wrapText="1"/>
      <protection/>
    </xf>
    <xf numFmtId="3" fontId="12" fillId="2" borderId="1" xfId="0" applyNumberFormat="1" applyFont="1" applyFill="1" applyBorder="1" applyAlignment="1">
      <alignment horizontal="right" vertical="center"/>
    </xf>
    <xf numFmtId="3" fontId="11" fillId="2" borderId="1" xfId="0" applyNumberFormat="1" applyFont="1" applyFill="1" applyBorder="1" applyAlignment="1">
      <alignment horizontal="right" vertical="center"/>
    </xf>
    <xf numFmtId="164" fontId="11" fillId="2" borderId="2" xfId="19" applyNumberFormat="1" applyFont="1" applyFill="1" applyBorder="1" applyAlignment="1">
      <alignment horizontal="right" vertical="center"/>
    </xf>
    <xf numFmtId="0" fontId="8" fillId="3" borderId="1" xfId="0" applyFont="1" applyFill="1" applyBorder="1" applyAlignment="1" applyProtection="1">
      <alignment vertical="center" wrapText="1"/>
      <protection/>
    </xf>
    <xf numFmtId="3" fontId="8" fillId="3" borderId="1" xfId="0" applyNumberFormat="1" applyFont="1" applyFill="1" applyBorder="1" applyAlignment="1">
      <alignment vertical="center"/>
    </xf>
    <xf numFmtId="0" fontId="8" fillId="3" borderId="0" xfId="0" applyFont="1" applyFill="1" applyAlignment="1">
      <alignment vertical="center"/>
    </xf>
    <xf numFmtId="49" fontId="11" fillId="2" borderId="1" xfId="0" applyNumberFormat="1" applyFont="1" applyFill="1" applyBorder="1" applyAlignment="1" applyProtection="1">
      <alignment horizontal="center" vertical="center"/>
      <protection/>
    </xf>
    <xf numFmtId="49" fontId="8" fillId="0" borderId="1" xfId="0" applyNumberFormat="1" applyFont="1" applyFill="1" applyBorder="1" applyAlignment="1" applyProtection="1">
      <alignment horizontal="center" vertical="center"/>
      <protection/>
    </xf>
    <xf numFmtId="0" fontId="8" fillId="0" borderId="1" xfId="0" applyFont="1" applyFill="1" applyBorder="1" applyAlignment="1" applyProtection="1">
      <alignment vertical="center" wrapText="1"/>
      <protection/>
    </xf>
    <xf numFmtId="0" fontId="8" fillId="0" borderId="1" xfId="0" applyFont="1" applyBorder="1" applyAlignment="1">
      <alignment horizontal="left" vertical="center"/>
    </xf>
    <xf numFmtId="0" fontId="8" fillId="0" borderId="1" xfId="0" applyFont="1" applyBorder="1" applyAlignment="1">
      <alignment vertical="center"/>
    </xf>
    <xf numFmtId="0" fontId="8" fillId="0" borderId="1" xfId="0" applyFont="1" applyBorder="1" applyAlignment="1">
      <alignment vertical="center" wrapText="1"/>
    </xf>
    <xf numFmtId="0" fontId="11" fillId="2" borderId="1" xfId="0" applyFont="1" applyFill="1" applyBorder="1" applyAlignment="1">
      <alignment horizontal="left" vertical="center" wrapText="1"/>
    </xf>
    <xf numFmtId="0" fontId="11" fillId="0" borderId="0" xfId="0" applyFont="1" applyAlignment="1">
      <alignment vertical="center"/>
    </xf>
    <xf numFmtId="0" fontId="8" fillId="0" borderId="1" xfId="0" applyFont="1" applyFill="1" applyBorder="1" applyAlignment="1">
      <alignment vertical="center"/>
    </xf>
    <xf numFmtId="49" fontId="8" fillId="2" borderId="1" xfId="0" applyNumberFormat="1" applyFont="1" applyFill="1" applyBorder="1" applyAlignment="1">
      <alignment horizontal="center" vertical="center"/>
    </xf>
    <xf numFmtId="0" fontId="11" fillId="2" borderId="1" xfId="0" applyFont="1" applyFill="1" applyBorder="1" applyAlignment="1">
      <alignment vertical="center" wrapText="1"/>
    </xf>
    <xf numFmtId="0" fontId="8" fillId="3" borderId="14" xfId="0" applyFont="1" applyFill="1" applyBorder="1" applyAlignment="1">
      <alignment horizontal="center" vertical="top"/>
    </xf>
    <xf numFmtId="0" fontId="8" fillId="0" borderId="14" xfId="0" applyFont="1" applyBorder="1" applyAlignment="1">
      <alignment horizontal="center" vertical="top"/>
    </xf>
    <xf numFmtId="0" fontId="8" fillId="0" borderId="1" xfId="0" applyFont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/>
    </xf>
    <xf numFmtId="0" fontId="11" fillId="2" borderId="1" xfId="0" applyFont="1" applyFill="1" applyBorder="1" applyAlignment="1">
      <alignment vertical="center"/>
    </xf>
    <xf numFmtId="0" fontId="11" fillId="2" borderId="1" xfId="0" applyFont="1" applyFill="1" applyBorder="1" applyAlignment="1">
      <alignment horizontal="center" vertical="center"/>
    </xf>
    <xf numFmtId="0" fontId="8" fillId="3" borderId="1" xfId="0" applyFont="1" applyFill="1" applyBorder="1" applyAlignment="1">
      <alignment horizontal="center" vertical="center"/>
    </xf>
    <xf numFmtId="0" fontId="8" fillId="3" borderId="1" xfId="0" applyFont="1" applyFill="1" applyBorder="1" applyAlignment="1">
      <alignment vertical="center"/>
    </xf>
    <xf numFmtId="0" fontId="8" fillId="0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vertical="center" wrapText="1"/>
    </xf>
    <xf numFmtId="0" fontId="8" fillId="3" borderId="1" xfId="0" applyFont="1" applyFill="1" applyBorder="1" applyAlignment="1">
      <alignment vertical="center" wrapText="1"/>
    </xf>
    <xf numFmtId="0" fontId="8" fillId="0" borderId="15" xfId="0" applyFont="1" applyBorder="1" applyAlignment="1">
      <alignment horizontal="center" vertical="center"/>
    </xf>
    <xf numFmtId="0" fontId="8" fillId="0" borderId="15" xfId="0" applyFont="1" applyBorder="1" applyAlignment="1">
      <alignment vertical="center" wrapText="1"/>
    </xf>
    <xf numFmtId="3" fontId="8" fillId="0" borderId="15" xfId="0" applyNumberFormat="1" applyFont="1" applyBorder="1" applyAlignment="1">
      <alignment horizontal="right" vertical="center"/>
    </xf>
    <xf numFmtId="3" fontId="8" fillId="3" borderId="15" xfId="0" applyNumberFormat="1" applyFont="1" applyFill="1" applyBorder="1" applyAlignment="1">
      <alignment horizontal="right" vertical="center"/>
    </xf>
    <xf numFmtId="3" fontId="8" fillId="0" borderId="15" xfId="0" applyNumberFormat="1" applyFont="1" applyBorder="1" applyAlignment="1">
      <alignment vertical="center"/>
    </xf>
    <xf numFmtId="164" fontId="8" fillId="0" borderId="16" xfId="19" applyNumberFormat="1" applyFont="1" applyBorder="1" applyAlignment="1">
      <alignment vertical="center"/>
    </xf>
    <xf numFmtId="3" fontId="3" fillId="0" borderId="17" xfId="0" applyNumberFormat="1" applyFont="1" applyFill="1" applyBorder="1" applyAlignment="1">
      <alignment vertical="center"/>
    </xf>
    <xf numFmtId="164" fontId="8" fillId="0" borderId="18" xfId="19" applyNumberFormat="1" applyFont="1" applyBorder="1" applyAlignment="1">
      <alignment vertical="center"/>
    </xf>
    <xf numFmtId="0" fontId="8" fillId="0" borderId="0" xfId="0" applyFont="1" applyFill="1" applyAlignment="1">
      <alignment vertical="center"/>
    </xf>
    <xf numFmtId="0" fontId="8" fillId="0" borderId="0" xfId="0" applyFont="1" applyAlignment="1">
      <alignment/>
    </xf>
    <xf numFmtId="0" fontId="8" fillId="0" borderId="0" xfId="0" applyFont="1" applyAlignment="1">
      <alignment horizontal="center" wrapText="1"/>
    </xf>
    <xf numFmtId="0" fontId="8" fillId="0" borderId="0" xfId="0" applyFont="1" applyAlignment="1">
      <alignment horizontal="left"/>
    </xf>
    <xf numFmtId="0" fontId="8" fillId="0" borderId="19" xfId="0" applyFont="1" applyBorder="1" applyAlignment="1">
      <alignment horizontal="center" vertical="center"/>
    </xf>
    <xf numFmtId="0" fontId="8" fillId="0" borderId="20" xfId="0" applyFont="1" applyBorder="1" applyAlignment="1">
      <alignment horizontal="center" vertical="center"/>
    </xf>
    <xf numFmtId="0" fontId="8" fillId="0" borderId="21" xfId="0" applyFont="1" applyBorder="1" applyAlignment="1">
      <alignment horizontal="center" vertical="center"/>
    </xf>
    <xf numFmtId="0" fontId="9" fillId="2" borderId="1" xfId="0" applyFont="1" applyFill="1" applyBorder="1" applyAlignment="1">
      <alignment horizontal="left" vertical="center"/>
    </xf>
    <xf numFmtId="3" fontId="9" fillId="2" borderId="1" xfId="0" applyNumberFormat="1" applyFont="1" applyFill="1" applyBorder="1" applyAlignment="1">
      <alignment horizontal="right" vertical="center"/>
    </xf>
    <xf numFmtId="164" fontId="9" fillId="2" borderId="2" xfId="19" applyNumberFormat="1" applyFont="1" applyFill="1" applyBorder="1" applyAlignment="1">
      <alignment horizontal="center" vertical="center"/>
    </xf>
    <xf numFmtId="49" fontId="8" fillId="3" borderId="1" xfId="0" applyNumberFormat="1" applyFont="1" applyFill="1" applyBorder="1" applyAlignment="1">
      <alignment horizontal="center" vertical="center"/>
    </xf>
    <xf numFmtId="0" fontId="8" fillId="3" borderId="1" xfId="0" applyFont="1" applyFill="1" applyBorder="1" applyAlignment="1">
      <alignment horizontal="left" vertical="center" wrapText="1"/>
    </xf>
    <xf numFmtId="164" fontId="8" fillId="3" borderId="2" xfId="19" applyNumberFormat="1" applyFont="1" applyFill="1" applyBorder="1" applyAlignment="1">
      <alignment horizontal="center" vertical="center"/>
    </xf>
    <xf numFmtId="49" fontId="8" fillId="0" borderId="1" xfId="0" applyNumberFormat="1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left" vertical="center" wrapText="1"/>
    </xf>
    <xf numFmtId="3" fontId="8" fillId="0" borderId="1" xfId="0" applyNumberFormat="1" applyFont="1" applyFill="1" applyBorder="1" applyAlignment="1">
      <alignment horizontal="right" vertical="center"/>
    </xf>
    <xf numFmtId="49" fontId="8" fillId="0" borderId="6" xfId="0" applyNumberFormat="1" applyFont="1" applyBorder="1" applyAlignment="1">
      <alignment horizontal="center" vertical="center"/>
    </xf>
    <xf numFmtId="0" fontId="8" fillId="0" borderId="6" xfId="0" applyFont="1" applyBorder="1" applyAlignment="1">
      <alignment horizontal="left" vertical="center"/>
    </xf>
    <xf numFmtId="3" fontId="8" fillId="0" borderId="6" xfId="0" applyNumberFormat="1" applyFont="1" applyBorder="1" applyAlignment="1">
      <alignment horizontal="right" vertical="center"/>
    </xf>
    <xf numFmtId="49" fontId="8" fillId="2" borderId="6" xfId="0" applyNumberFormat="1" applyFont="1" applyFill="1" applyBorder="1" applyAlignment="1">
      <alignment horizontal="center" vertical="center"/>
    </xf>
    <xf numFmtId="0" fontId="9" fillId="2" borderId="6" xfId="0" applyFont="1" applyFill="1" applyBorder="1" applyAlignment="1">
      <alignment horizontal="left" vertical="center"/>
    </xf>
    <xf numFmtId="3" fontId="9" fillId="2" borderId="6" xfId="0" applyNumberFormat="1" applyFont="1" applyFill="1" applyBorder="1" applyAlignment="1">
      <alignment horizontal="right" vertical="center"/>
    </xf>
    <xf numFmtId="49" fontId="8" fillId="3" borderId="6" xfId="0" applyNumberFormat="1" applyFont="1" applyFill="1" applyBorder="1" applyAlignment="1">
      <alignment horizontal="center" vertical="center"/>
    </xf>
    <xf numFmtId="0" fontId="8" fillId="3" borderId="6" xfId="0" applyFont="1" applyFill="1" applyBorder="1" applyAlignment="1">
      <alignment horizontal="left" vertical="center"/>
    </xf>
    <xf numFmtId="3" fontId="8" fillId="3" borderId="6" xfId="0" applyNumberFormat="1" applyFont="1" applyFill="1" applyBorder="1" applyAlignment="1">
      <alignment horizontal="right" vertical="center"/>
    </xf>
    <xf numFmtId="0" fontId="8" fillId="0" borderId="6" xfId="0" applyFont="1" applyBorder="1" applyAlignment="1">
      <alignment horizontal="left" vertical="center" wrapText="1"/>
    </xf>
    <xf numFmtId="164" fontId="8" fillId="3" borderId="7" xfId="19" applyNumberFormat="1" applyFont="1" applyFill="1" applyBorder="1" applyAlignment="1">
      <alignment horizontal="center" vertical="center"/>
    </xf>
    <xf numFmtId="3" fontId="11" fillId="0" borderId="22" xfId="0" applyNumberFormat="1" applyFont="1" applyFill="1" applyBorder="1" applyAlignment="1">
      <alignment horizontal="right" vertical="center"/>
    </xf>
    <xf numFmtId="164" fontId="11" fillId="0" borderId="23" xfId="19" applyNumberFormat="1" applyFont="1" applyFill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49" fontId="8" fillId="2" borderId="1" xfId="0" applyNumberFormat="1" applyFont="1" applyFill="1" applyBorder="1" applyAlignment="1">
      <alignment/>
    </xf>
    <xf numFmtId="3" fontId="9" fillId="2" borderId="1" xfId="0" applyNumberFormat="1" applyFont="1" applyFill="1" applyBorder="1" applyAlignment="1">
      <alignment vertical="center"/>
    </xf>
    <xf numFmtId="164" fontId="9" fillId="2" borderId="2" xfId="19" applyNumberFormat="1" applyFont="1" applyFill="1" applyBorder="1" applyAlignment="1">
      <alignment vertical="center"/>
    </xf>
    <xf numFmtId="49" fontId="8" fillId="3" borderId="1" xfId="0" applyNumberFormat="1" applyFont="1" applyFill="1" applyBorder="1" applyAlignment="1">
      <alignment horizontal="center"/>
    </xf>
    <xf numFmtId="0" fontId="8" fillId="3" borderId="1" xfId="0" applyFont="1" applyFill="1" applyBorder="1" applyAlignment="1">
      <alignment horizontal="left" vertical="center"/>
    </xf>
    <xf numFmtId="164" fontId="8" fillId="3" borderId="2" xfId="19" applyNumberFormat="1" applyFont="1" applyFill="1" applyBorder="1" applyAlignment="1">
      <alignment vertical="center"/>
    </xf>
    <xf numFmtId="3" fontId="8" fillId="0" borderId="1" xfId="0" applyNumberFormat="1" applyFont="1" applyFill="1" applyBorder="1" applyAlignment="1">
      <alignment vertical="center"/>
    </xf>
    <xf numFmtId="3" fontId="8" fillId="0" borderId="6" xfId="0" applyNumberFormat="1" applyFont="1" applyBorder="1" applyAlignment="1">
      <alignment vertical="center"/>
    </xf>
    <xf numFmtId="3" fontId="9" fillId="2" borderId="6" xfId="0" applyNumberFormat="1" applyFont="1" applyFill="1" applyBorder="1" applyAlignment="1">
      <alignment vertical="center"/>
    </xf>
    <xf numFmtId="3" fontId="8" fillId="3" borderId="6" xfId="0" applyNumberFormat="1" applyFont="1" applyFill="1" applyBorder="1" applyAlignment="1">
      <alignment vertical="center"/>
    </xf>
    <xf numFmtId="164" fontId="8" fillId="3" borderId="7" xfId="19" applyNumberFormat="1" applyFont="1" applyFill="1" applyBorder="1" applyAlignment="1">
      <alignment vertical="center"/>
    </xf>
    <xf numFmtId="3" fontId="11" fillId="0" borderId="22" xfId="0" applyNumberFormat="1" applyFont="1" applyFill="1" applyBorder="1" applyAlignment="1">
      <alignment vertical="center"/>
    </xf>
    <xf numFmtId="164" fontId="11" fillId="0" borderId="23" xfId="19" applyNumberFormat="1" applyFont="1" applyFill="1" applyBorder="1" applyAlignment="1">
      <alignment vertical="center"/>
    </xf>
    <xf numFmtId="2" fontId="10" fillId="0" borderId="10" xfId="0" applyNumberFormat="1" applyFont="1" applyBorder="1" applyAlignment="1">
      <alignment horizontal="center" vertical="center"/>
    </xf>
    <xf numFmtId="2" fontId="10" fillId="0" borderId="24" xfId="0" applyNumberFormat="1" applyFont="1" applyBorder="1" applyAlignment="1">
      <alignment horizontal="center" vertical="center"/>
    </xf>
    <xf numFmtId="49" fontId="8" fillId="2" borderId="10" xfId="0" applyNumberFormat="1" applyFont="1" applyFill="1" applyBorder="1" applyAlignment="1">
      <alignment horizontal="center" vertical="center"/>
    </xf>
    <xf numFmtId="2" fontId="8" fillId="2" borderId="10" xfId="0" applyNumberFormat="1" applyFont="1" applyFill="1" applyBorder="1" applyAlignment="1">
      <alignment horizontal="left" vertical="center"/>
    </xf>
    <xf numFmtId="3" fontId="8" fillId="2" borderId="10" xfId="0" applyNumberFormat="1" applyFont="1" applyFill="1" applyBorder="1" applyAlignment="1">
      <alignment horizontal="right" vertical="center"/>
    </xf>
    <xf numFmtId="3" fontId="8" fillId="2" borderId="24" xfId="0" applyNumberFormat="1" applyFont="1" applyFill="1" applyBorder="1" applyAlignment="1">
      <alignment horizontal="right" vertical="center"/>
    </xf>
    <xf numFmtId="49" fontId="8" fillId="0" borderId="10" xfId="0" applyNumberFormat="1" applyFont="1" applyBorder="1" applyAlignment="1">
      <alignment horizontal="center" vertical="center"/>
    </xf>
    <xf numFmtId="2" fontId="8" fillId="0" borderId="10" xfId="0" applyNumberFormat="1" applyFont="1" applyBorder="1" applyAlignment="1">
      <alignment vertical="center"/>
    </xf>
    <xf numFmtId="3" fontId="8" fillId="0" borderId="10" xfId="0" applyNumberFormat="1" applyFont="1" applyBorder="1" applyAlignment="1">
      <alignment horizontal="right" vertical="center"/>
    </xf>
    <xf numFmtId="3" fontId="8" fillId="0" borderId="24" xfId="0" applyNumberFormat="1" applyFont="1" applyBorder="1" applyAlignment="1">
      <alignment horizontal="right" vertical="center"/>
    </xf>
    <xf numFmtId="2" fontId="8" fillId="2" borderId="10" xfId="0" applyNumberFormat="1" applyFont="1" applyFill="1" applyBorder="1" applyAlignment="1">
      <alignment vertical="center"/>
    </xf>
    <xf numFmtId="3" fontId="11" fillId="0" borderId="25" xfId="0" applyNumberFormat="1" applyFont="1" applyBorder="1" applyAlignment="1">
      <alignment horizontal="right"/>
    </xf>
    <xf numFmtId="3" fontId="11" fillId="0" borderId="26" xfId="0" applyNumberFormat="1" applyFont="1" applyBorder="1" applyAlignment="1">
      <alignment horizontal="right"/>
    </xf>
    <xf numFmtId="3" fontId="8" fillId="3" borderId="10" xfId="0" applyNumberFormat="1" applyFont="1" applyFill="1" applyBorder="1" applyAlignment="1">
      <alignment horizontal="right" vertical="center"/>
    </xf>
    <xf numFmtId="3" fontId="8" fillId="3" borderId="24" xfId="0" applyNumberFormat="1" applyFont="1" applyFill="1" applyBorder="1" applyAlignment="1">
      <alignment horizontal="right" vertical="center"/>
    </xf>
    <xf numFmtId="49" fontId="8" fillId="2" borderId="11" xfId="0" applyNumberFormat="1" applyFont="1" applyFill="1" applyBorder="1" applyAlignment="1">
      <alignment horizontal="center" vertical="center"/>
    </xf>
    <xf numFmtId="2" fontId="8" fillId="2" borderId="11" xfId="0" applyNumberFormat="1" applyFont="1" applyFill="1" applyBorder="1" applyAlignment="1">
      <alignment vertical="center"/>
    </xf>
    <xf numFmtId="3" fontId="8" fillId="2" borderId="11" xfId="0" applyNumberFormat="1" applyFont="1" applyFill="1" applyBorder="1" applyAlignment="1">
      <alignment horizontal="right" vertical="center"/>
    </xf>
    <xf numFmtId="3" fontId="8" fillId="2" borderId="27" xfId="0" applyNumberFormat="1" applyFont="1" applyFill="1" applyBorder="1" applyAlignment="1">
      <alignment horizontal="right" vertical="center"/>
    </xf>
    <xf numFmtId="49" fontId="8" fillId="0" borderId="11" xfId="0" applyNumberFormat="1" applyFont="1" applyBorder="1" applyAlignment="1">
      <alignment horizontal="center" vertical="center"/>
    </xf>
    <xf numFmtId="2" fontId="8" fillId="0" borderId="11" xfId="0" applyNumberFormat="1" applyFont="1" applyBorder="1" applyAlignment="1">
      <alignment vertical="center"/>
    </xf>
    <xf numFmtId="3" fontId="8" fillId="0" borderId="11" xfId="0" applyNumberFormat="1" applyFont="1" applyBorder="1" applyAlignment="1">
      <alignment horizontal="right" vertical="center"/>
    </xf>
    <xf numFmtId="3" fontId="8" fillId="0" borderId="27" xfId="0" applyNumberFormat="1" applyFont="1" applyBorder="1" applyAlignment="1">
      <alignment horizontal="right" vertical="center"/>
    </xf>
    <xf numFmtId="49" fontId="8" fillId="0" borderId="0" xfId="0" applyNumberFormat="1" applyFont="1" applyAlignment="1">
      <alignment/>
    </xf>
    <xf numFmtId="2" fontId="8" fillId="2" borderId="10" xfId="0" applyNumberFormat="1" applyFont="1" applyFill="1" applyBorder="1" applyAlignment="1">
      <alignment vertical="center" wrapText="1"/>
    </xf>
    <xf numFmtId="1" fontId="8" fillId="2" borderId="10" xfId="0" applyNumberFormat="1" applyFont="1" applyFill="1" applyBorder="1" applyAlignment="1">
      <alignment horizontal="center" vertical="center"/>
    </xf>
    <xf numFmtId="1" fontId="8" fillId="0" borderId="10" xfId="0" applyNumberFormat="1" applyFont="1" applyBorder="1" applyAlignment="1">
      <alignment horizontal="center" vertical="center"/>
    </xf>
    <xf numFmtId="1" fontId="8" fillId="0" borderId="11" xfId="0" applyNumberFormat="1" applyFont="1" applyBorder="1" applyAlignment="1">
      <alignment horizontal="center" vertical="center"/>
    </xf>
    <xf numFmtId="2" fontId="8" fillId="0" borderId="11" xfId="0" applyNumberFormat="1" applyFont="1" applyBorder="1" applyAlignment="1">
      <alignment vertical="center" wrapText="1"/>
    </xf>
    <xf numFmtId="1" fontId="8" fillId="2" borderId="11" xfId="0" applyNumberFormat="1" applyFont="1" applyFill="1" applyBorder="1" applyAlignment="1">
      <alignment horizontal="center" vertical="center"/>
    </xf>
    <xf numFmtId="2" fontId="8" fillId="0" borderId="10" xfId="0" applyNumberFormat="1" applyFont="1" applyFill="1" applyBorder="1" applyAlignment="1">
      <alignment horizontal="left" vertical="center"/>
    </xf>
    <xf numFmtId="3" fontId="8" fillId="0" borderId="10" xfId="0" applyNumberFormat="1" applyFont="1" applyFill="1" applyBorder="1" applyAlignment="1">
      <alignment horizontal="right" vertical="center"/>
    </xf>
    <xf numFmtId="3" fontId="8" fillId="0" borderId="24" xfId="0" applyNumberFormat="1" applyFont="1" applyFill="1" applyBorder="1" applyAlignment="1">
      <alignment horizontal="right" vertical="center"/>
    </xf>
    <xf numFmtId="2" fontId="8" fillId="0" borderId="10" xfId="0" applyNumberFormat="1" applyFont="1" applyFill="1" applyBorder="1" applyAlignment="1">
      <alignment vertical="center" wrapText="1"/>
    </xf>
    <xf numFmtId="49" fontId="1" fillId="0" borderId="6" xfId="0" applyNumberFormat="1" applyFont="1" applyFill="1" applyBorder="1" applyAlignment="1">
      <alignment horizontal="center" vertical="center"/>
    </xf>
    <xf numFmtId="49" fontId="1" fillId="0" borderId="4" xfId="0" applyNumberFormat="1" applyFont="1" applyFill="1" applyBorder="1" applyAlignment="1">
      <alignment horizontal="center" vertical="center"/>
    </xf>
    <xf numFmtId="49" fontId="1" fillId="0" borderId="28" xfId="0" applyNumberFormat="1" applyFont="1" applyFill="1" applyBorder="1" applyAlignment="1">
      <alignment horizontal="center" vertical="center"/>
    </xf>
    <xf numFmtId="0" fontId="5" fillId="0" borderId="29" xfId="0" applyFont="1" applyBorder="1" applyAlignment="1">
      <alignment horizontal="center" vertical="top"/>
    </xf>
    <xf numFmtId="0" fontId="5" fillId="0" borderId="30" xfId="0" applyFont="1" applyBorder="1" applyAlignment="1">
      <alignment horizontal="center" vertical="top"/>
    </xf>
    <xf numFmtId="49" fontId="3" fillId="0" borderId="30" xfId="0" applyNumberFormat="1" applyFont="1" applyFill="1" applyBorder="1" applyAlignment="1">
      <alignment horizontal="center" vertical="top"/>
    </xf>
    <xf numFmtId="49" fontId="1" fillId="0" borderId="4" xfId="0" applyNumberFormat="1" applyFont="1" applyFill="1" applyBorder="1" applyAlignment="1" applyProtection="1">
      <alignment horizontal="center" vertical="center"/>
      <protection/>
    </xf>
    <xf numFmtId="49" fontId="1" fillId="0" borderId="4" xfId="0" applyNumberFormat="1" applyFont="1" applyBorder="1" applyAlignment="1" applyProtection="1">
      <alignment horizontal="center" vertical="center"/>
      <protection/>
    </xf>
    <xf numFmtId="49" fontId="3" fillId="0" borderId="14" xfId="0" applyNumberFormat="1" applyFont="1" applyFill="1" applyBorder="1" applyAlignment="1" applyProtection="1">
      <alignment horizontal="center" vertical="top"/>
      <protection/>
    </xf>
    <xf numFmtId="49" fontId="3" fillId="0" borderId="31" xfId="0" applyNumberFormat="1" applyFont="1" applyFill="1" applyBorder="1" applyAlignment="1">
      <alignment horizontal="center" vertical="top"/>
    </xf>
    <xf numFmtId="49" fontId="3" fillId="0" borderId="29" xfId="0" applyNumberFormat="1" applyFont="1" applyFill="1" applyBorder="1" applyAlignment="1">
      <alignment horizontal="center" vertical="top"/>
    </xf>
    <xf numFmtId="0" fontId="3" fillId="0" borderId="32" xfId="0" applyFont="1" applyBorder="1" applyAlignment="1">
      <alignment horizontal="center" vertical="center"/>
    </xf>
    <xf numFmtId="0" fontId="3" fillId="0" borderId="33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16" fillId="0" borderId="30" xfId="0" applyFont="1" applyBorder="1" applyAlignment="1">
      <alignment vertical="center" wrapText="1"/>
    </xf>
    <xf numFmtId="3" fontId="16" fillId="0" borderId="4" xfId="0" applyNumberFormat="1" applyFont="1" applyBorder="1" applyAlignment="1">
      <alignment vertical="center"/>
    </xf>
    <xf numFmtId="10" fontId="16" fillId="0" borderId="35" xfId="19" applyNumberFormat="1" applyFont="1" applyBorder="1" applyAlignment="1">
      <alignment horizontal="center" vertical="center"/>
    </xf>
    <xf numFmtId="0" fontId="16" fillId="0" borderId="14" xfId="0" applyFont="1" applyBorder="1" applyAlignment="1">
      <alignment vertical="center"/>
    </xf>
    <xf numFmtId="3" fontId="16" fillId="0" borderId="1" xfId="0" applyNumberFormat="1" applyFont="1" applyBorder="1" applyAlignment="1">
      <alignment vertical="center"/>
    </xf>
    <xf numFmtId="10" fontId="16" fillId="0" borderId="2" xfId="19" applyNumberFormat="1" applyFont="1" applyBorder="1" applyAlignment="1">
      <alignment horizontal="center" vertical="center"/>
    </xf>
    <xf numFmtId="0" fontId="16" fillId="0" borderId="14" xfId="0" applyFont="1" applyBorder="1" applyAlignment="1">
      <alignment vertical="center" wrapText="1"/>
    </xf>
    <xf numFmtId="0" fontId="16" fillId="0" borderId="31" xfId="0" applyFont="1" applyBorder="1" applyAlignment="1">
      <alignment horizontal="left" vertical="center" wrapText="1"/>
    </xf>
    <xf numFmtId="10" fontId="8" fillId="0" borderId="7" xfId="19" applyNumberFormat="1" applyFont="1" applyBorder="1" applyAlignment="1">
      <alignment horizontal="center" vertical="center"/>
    </xf>
    <xf numFmtId="0" fontId="8" fillId="0" borderId="0" xfId="0" applyFont="1" applyAlignment="1">
      <alignment vertical="top" wrapText="1"/>
    </xf>
    <xf numFmtId="0" fontId="14" fillId="0" borderId="36" xfId="0" applyFont="1" applyBorder="1" applyAlignment="1">
      <alignment horizontal="center" vertical="center"/>
    </xf>
    <xf numFmtId="3" fontId="14" fillId="0" borderId="37" xfId="0" applyNumberFormat="1" applyFont="1" applyBorder="1" applyAlignment="1">
      <alignment vertical="center"/>
    </xf>
    <xf numFmtId="10" fontId="14" fillId="0" borderId="38" xfId="19" applyNumberFormat="1" applyFont="1" applyBorder="1" applyAlignment="1">
      <alignment horizontal="center" vertical="center"/>
    </xf>
    <xf numFmtId="10" fontId="8" fillId="0" borderId="0" xfId="0" applyNumberFormat="1" applyFont="1" applyAlignment="1">
      <alignment/>
    </xf>
    <xf numFmtId="0" fontId="0" fillId="0" borderId="0" xfId="0" applyBorder="1" applyAlignment="1">
      <alignment/>
    </xf>
    <xf numFmtId="3" fontId="0" fillId="0" borderId="0" xfId="0" applyNumberFormat="1" applyBorder="1" applyAlignment="1">
      <alignment/>
    </xf>
    <xf numFmtId="3" fontId="0" fillId="0" borderId="0" xfId="0" applyNumberFormat="1" applyAlignment="1">
      <alignment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20" xfId="0" applyFont="1" applyBorder="1" applyAlignment="1" applyProtection="1">
      <alignment horizontal="center" vertical="center" wrapText="1"/>
      <protection/>
    </xf>
    <xf numFmtId="0" fontId="3" fillId="0" borderId="1" xfId="0" applyFont="1" applyBorder="1" applyAlignment="1" applyProtection="1">
      <alignment horizontal="center" vertical="center" wrapText="1"/>
      <protection/>
    </xf>
    <xf numFmtId="0" fontId="3" fillId="0" borderId="20" xfId="0" applyFont="1" applyBorder="1" applyAlignment="1" applyProtection="1">
      <alignment horizontal="center" vertical="center"/>
      <protection/>
    </xf>
    <xf numFmtId="0" fontId="3" fillId="0" borderId="1" xfId="0" applyFont="1" applyBorder="1" applyAlignment="1" applyProtection="1">
      <alignment horizontal="center" vertical="center"/>
      <protection/>
    </xf>
    <xf numFmtId="49" fontId="3" fillId="0" borderId="20" xfId="0" applyNumberFormat="1" applyFont="1" applyBorder="1" applyAlignment="1" applyProtection="1">
      <alignment horizontal="center" vertical="center" wrapText="1"/>
      <protection/>
    </xf>
    <xf numFmtId="49" fontId="3" fillId="0" borderId="1" xfId="0" applyNumberFormat="1" applyFont="1" applyBorder="1" applyAlignment="1" applyProtection="1">
      <alignment horizontal="center" vertical="center" wrapText="1"/>
      <protection/>
    </xf>
    <xf numFmtId="0" fontId="3" fillId="0" borderId="20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4" fillId="0" borderId="39" xfId="0" applyFont="1" applyBorder="1" applyAlignment="1">
      <alignment horizontal="center" vertical="center" wrapText="1"/>
    </xf>
    <xf numFmtId="0" fontId="4" fillId="0" borderId="35" xfId="0" applyFont="1" applyBorder="1" applyAlignment="1">
      <alignment horizontal="center" vertical="center" wrapText="1"/>
    </xf>
    <xf numFmtId="49" fontId="3" fillId="0" borderId="31" xfId="0" applyNumberFormat="1" applyFont="1" applyFill="1" applyBorder="1" applyAlignment="1" applyProtection="1">
      <alignment horizontal="center" vertical="top"/>
      <protection/>
    </xf>
    <xf numFmtId="49" fontId="3" fillId="0" borderId="29" xfId="0" applyNumberFormat="1" applyFont="1" applyFill="1" applyBorder="1" applyAlignment="1" applyProtection="1">
      <alignment horizontal="center" vertical="top"/>
      <protection/>
    </xf>
    <xf numFmtId="49" fontId="3" fillId="0" borderId="40" xfId="0" applyNumberFormat="1" applyFont="1" applyFill="1" applyBorder="1" applyAlignment="1" applyProtection="1">
      <alignment horizontal="center" vertical="top"/>
      <protection/>
    </xf>
    <xf numFmtId="49" fontId="3" fillId="0" borderId="30" xfId="0" applyNumberFormat="1" applyFont="1" applyFill="1" applyBorder="1" applyAlignment="1" applyProtection="1">
      <alignment horizontal="center" vertical="top"/>
      <protection/>
    </xf>
    <xf numFmtId="49" fontId="1" fillId="0" borderId="6" xfId="0" applyNumberFormat="1" applyFont="1" applyBorder="1" applyAlignment="1" applyProtection="1">
      <alignment horizontal="center" vertical="center"/>
      <protection/>
    </xf>
    <xf numFmtId="49" fontId="1" fillId="0" borderId="28" xfId="0" applyNumberFormat="1" applyFont="1" applyBorder="1" applyAlignment="1" applyProtection="1">
      <alignment horizontal="center" vertical="center"/>
      <protection/>
    </xf>
    <xf numFmtId="49" fontId="1" fillId="0" borderId="1" xfId="0" applyNumberFormat="1" applyFont="1" applyBorder="1" applyAlignment="1" applyProtection="1">
      <alignment horizontal="center" vertical="center"/>
      <protection/>
    </xf>
    <xf numFmtId="49" fontId="1" fillId="3" borderId="6" xfId="0" applyNumberFormat="1" applyFont="1" applyFill="1" applyBorder="1" applyAlignment="1" applyProtection="1">
      <alignment horizontal="center" vertical="center"/>
      <protection/>
    </xf>
    <xf numFmtId="49" fontId="1" fillId="3" borderId="28" xfId="0" applyNumberFormat="1" applyFont="1" applyFill="1" applyBorder="1" applyAlignment="1" applyProtection="1">
      <alignment horizontal="center" vertical="center"/>
      <protection/>
    </xf>
    <xf numFmtId="49" fontId="1" fillId="3" borderId="4" xfId="0" applyNumberFormat="1" applyFont="1" applyFill="1" applyBorder="1" applyAlignment="1" applyProtection="1">
      <alignment horizontal="center" vertical="center"/>
      <protection/>
    </xf>
    <xf numFmtId="49" fontId="1" fillId="0" borderId="6" xfId="0" applyNumberFormat="1" applyFont="1" applyFill="1" applyBorder="1" applyAlignment="1" applyProtection="1">
      <alignment horizontal="center" vertical="center"/>
      <protection/>
    </xf>
    <xf numFmtId="49" fontId="1" fillId="0" borderId="1" xfId="0" applyNumberFormat="1" applyFont="1" applyBorder="1" applyAlignment="1">
      <alignment horizontal="center" vertical="center"/>
    </xf>
    <xf numFmtId="1" fontId="3" fillId="0" borderId="31" xfId="0" applyNumberFormat="1" applyFont="1" applyBorder="1" applyAlignment="1">
      <alignment horizontal="center" vertical="top"/>
    </xf>
    <xf numFmtId="1" fontId="3" fillId="0" borderId="29" xfId="0" applyNumberFormat="1" applyFont="1" applyBorder="1" applyAlignment="1">
      <alignment horizontal="center" vertical="top"/>
    </xf>
    <xf numFmtId="49" fontId="1" fillId="3" borderId="6" xfId="0" applyNumberFormat="1" applyFont="1" applyFill="1" applyBorder="1" applyAlignment="1">
      <alignment horizontal="center" vertical="center"/>
    </xf>
    <xf numFmtId="49" fontId="1" fillId="3" borderId="4" xfId="0" applyNumberFormat="1" applyFont="1" applyFill="1" applyBorder="1" applyAlignment="1">
      <alignment horizontal="center" vertical="center"/>
    </xf>
    <xf numFmtId="0" fontId="2" fillId="2" borderId="41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1" fontId="3" fillId="0" borderId="42" xfId="0" applyNumberFormat="1" applyFont="1" applyBorder="1" applyAlignment="1">
      <alignment horizontal="center" vertical="top"/>
    </xf>
    <xf numFmtId="49" fontId="1" fillId="0" borderId="28" xfId="0" applyNumberFormat="1" applyFont="1" applyBorder="1" applyAlignment="1">
      <alignment horizontal="center" vertical="center"/>
    </xf>
    <xf numFmtId="49" fontId="1" fillId="0" borderId="4" xfId="0" applyNumberFormat="1" applyFont="1" applyBorder="1" applyAlignment="1">
      <alignment horizontal="center" vertical="center"/>
    </xf>
    <xf numFmtId="49" fontId="1" fillId="0" borderId="6" xfId="0" applyNumberFormat="1" applyFont="1" applyBorder="1" applyAlignment="1">
      <alignment horizontal="center" vertical="center"/>
    </xf>
    <xf numFmtId="0" fontId="8" fillId="0" borderId="0" xfId="0" applyFont="1" applyAlignment="1">
      <alignment horizontal="right" vertical="top" textRotation="180" wrapText="1"/>
    </xf>
    <xf numFmtId="0" fontId="15" fillId="0" borderId="43" xfId="0" applyFont="1" applyBorder="1" applyAlignment="1">
      <alignment horizontal="center" vertical="center" wrapText="1"/>
    </xf>
    <xf numFmtId="0" fontId="10" fillId="0" borderId="31" xfId="0" applyFont="1" applyBorder="1" applyAlignment="1">
      <alignment horizontal="center" vertical="top"/>
    </xf>
    <xf numFmtId="0" fontId="10" fillId="0" borderId="29" xfId="0" applyFont="1" applyBorder="1" applyAlignment="1">
      <alignment horizontal="center" vertical="top"/>
    </xf>
    <xf numFmtId="0" fontId="10" fillId="0" borderId="30" xfId="0" applyFont="1" applyBorder="1" applyAlignment="1">
      <alignment horizontal="center" vertical="top"/>
    </xf>
    <xf numFmtId="0" fontId="10" fillId="0" borderId="14" xfId="0" applyFont="1" applyBorder="1" applyAlignment="1">
      <alignment horizontal="center" vertical="top"/>
    </xf>
    <xf numFmtId="0" fontId="10" fillId="0" borderId="44" xfId="0" applyFont="1" applyBorder="1" applyAlignment="1">
      <alignment horizontal="center" vertical="top"/>
    </xf>
    <xf numFmtId="0" fontId="9" fillId="0" borderId="32" xfId="0" applyFont="1" applyBorder="1" applyAlignment="1">
      <alignment horizontal="center" vertical="center"/>
    </xf>
    <xf numFmtId="0" fontId="9" fillId="0" borderId="45" xfId="0" applyFont="1" applyBorder="1" applyAlignment="1">
      <alignment horizontal="center" vertical="center"/>
    </xf>
    <xf numFmtId="0" fontId="3" fillId="0" borderId="4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10" fillId="0" borderId="47" xfId="0" applyFont="1" applyBorder="1" applyAlignment="1">
      <alignment horizontal="center" vertical="top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49" fontId="9" fillId="0" borderId="33" xfId="0" applyNumberFormat="1" applyFont="1" applyBorder="1" applyAlignment="1" applyProtection="1">
      <alignment horizontal="center" vertical="center" wrapText="1"/>
      <protection/>
    </xf>
    <xf numFmtId="49" fontId="9" fillId="0" borderId="10" xfId="0" applyNumberFormat="1" applyFont="1" applyBorder="1" applyAlignment="1" applyProtection="1">
      <alignment horizontal="center" vertical="center" wrapText="1"/>
      <protection/>
    </xf>
    <xf numFmtId="0" fontId="9" fillId="0" borderId="33" xfId="0" applyFont="1" applyBorder="1" applyAlignment="1" applyProtection="1">
      <alignment horizontal="center" vertical="center" wrapText="1"/>
      <protection/>
    </xf>
    <xf numFmtId="0" fontId="9" fillId="0" borderId="10" xfId="0" applyFont="1" applyBorder="1" applyAlignment="1" applyProtection="1">
      <alignment horizontal="center" vertical="center" wrapText="1"/>
      <protection/>
    </xf>
    <xf numFmtId="0" fontId="9" fillId="0" borderId="33" xfId="0" applyFont="1" applyBorder="1" applyAlignment="1" applyProtection="1">
      <alignment horizontal="center" vertical="center"/>
      <protection/>
    </xf>
    <xf numFmtId="0" fontId="9" fillId="0" borderId="10" xfId="0" applyFont="1" applyBorder="1" applyAlignment="1" applyProtection="1">
      <alignment horizontal="center" vertical="center"/>
      <protection/>
    </xf>
    <xf numFmtId="0" fontId="9" fillId="0" borderId="33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9" fillId="0" borderId="34" xfId="0" applyFont="1" applyBorder="1" applyAlignment="1">
      <alignment horizontal="center" vertical="center" wrapText="1"/>
    </xf>
    <xf numFmtId="0" fontId="9" fillId="0" borderId="48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49" xfId="0" applyFont="1" applyBorder="1" applyAlignment="1">
      <alignment horizontal="center" vertical="center"/>
    </xf>
    <xf numFmtId="0" fontId="9" fillId="0" borderId="50" xfId="0" applyFont="1" applyBorder="1" applyAlignment="1">
      <alignment horizontal="center" vertical="center"/>
    </xf>
    <xf numFmtId="0" fontId="9" fillId="0" borderId="51" xfId="0" applyFont="1" applyBorder="1" applyAlignment="1">
      <alignment horizontal="center" vertical="center"/>
    </xf>
    <xf numFmtId="0" fontId="3" fillId="0" borderId="0" xfId="0" applyFont="1" applyAlignment="1">
      <alignment horizontal="center" wrapText="1"/>
    </xf>
    <xf numFmtId="0" fontId="9" fillId="0" borderId="0" xfId="0" applyFont="1" applyAlignment="1">
      <alignment horizontal="left"/>
    </xf>
    <xf numFmtId="0" fontId="11" fillId="0" borderId="52" xfId="0" applyFont="1" applyFill="1" applyBorder="1" applyAlignment="1">
      <alignment horizontal="center" vertical="center"/>
    </xf>
    <xf numFmtId="0" fontId="11" fillId="0" borderId="22" xfId="0" applyFont="1" applyFill="1" applyBorder="1" applyAlignment="1">
      <alignment horizontal="center" vertical="center"/>
    </xf>
    <xf numFmtId="49" fontId="9" fillId="0" borderId="31" xfId="0" applyNumberFormat="1" applyFont="1" applyBorder="1" applyAlignment="1">
      <alignment horizontal="center" vertical="top"/>
    </xf>
    <xf numFmtId="49" fontId="9" fillId="0" borderId="30" xfId="0" applyNumberFormat="1" applyFont="1" applyBorder="1" applyAlignment="1">
      <alignment horizontal="center" vertical="top"/>
    </xf>
    <xf numFmtId="49" fontId="9" fillId="0" borderId="29" xfId="0" applyNumberFormat="1" applyFont="1" applyBorder="1" applyAlignment="1">
      <alignment horizontal="center" vertical="top"/>
    </xf>
    <xf numFmtId="0" fontId="14" fillId="0" borderId="0" xfId="0" applyFont="1" applyBorder="1" applyAlignment="1">
      <alignment horizontal="left"/>
    </xf>
    <xf numFmtId="0" fontId="8" fillId="0" borderId="20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0" fontId="8" fillId="0" borderId="19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8" fillId="0" borderId="20" xfId="0" applyFont="1" applyBorder="1" applyAlignment="1">
      <alignment horizontal="center" vertical="center" wrapText="1"/>
    </xf>
    <xf numFmtId="0" fontId="8" fillId="0" borderId="21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2" fontId="9" fillId="0" borderId="53" xfId="0" applyNumberFormat="1" applyFont="1" applyBorder="1" applyAlignment="1">
      <alignment horizontal="center"/>
    </xf>
    <xf numFmtId="2" fontId="9" fillId="0" borderId="25" xfId="0" applyNumberFormat="1" applyFont="1" applyBorder="1" applyAlignment="1">
      <alignment horizontal="center"/>
    </xf>
    <xf numFmtId="49" fontId="8" fillId="0" borderId="54" xfId="0" applyNumberFormat="1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2" fontId="10" fillId="0" borderId="55" xfId="0" applyNumberFormat="1" applyFont="1" applyBorder="1" applyAlignment="1">
      <alignment horizontal="center" vertical="center"/>
    </xf>
    <xf numFmtId="2" fontId="10" fillId="0" borderId="56" xfId="0" applyNumberFormat="1" applyFont="1" applyBorder="1" applyAlignment="1">
      <alignment horizontal="center" vertical="center"/>
    </xf>
    <xf numFmtId="0" fontId="9" fillId="0" borderId="0" xfId="0" applyFont="1" applyAlignment="1">
      <alignment horizontal="left" vertical="center"/>
    </xf>
    <xf numFmtId="2" fontId="10" fillId="0" borderId="57" xfId="0" applyNumberFormat="1" applyFont="1" applyBorder="1" applyAlignment="1">
      <alignment horizontal="center" vertical="center"/>
    </xf>
    <xf numFmtId="2" fontId="10" fillId="0" borderId="54" xfId="0" applyNumberFormat="1" applyFont="1" applyBorder="1" applyAlignment="1">
      <alignment horizontal="center" vertical="center"/>
    </xf>
    <xf numFmtId="2" fontId="10" fillId="0" borderId="10" xfId="0" applyNumberFormat="1" applyFont="1" applyBorder="1" applyAlignment="1">
      <alignment horizontal="center" vertical="center"/>
    </xf>
    <xf numFmtId="49" fontId="9" fillId="0" borderId="53" xfId="0" applyNumberFormat="1" applyFont="1" applyBorder="1" applyAlignment="1">
      <alignment horizontal="center"/>
    </xf>
    <xf numFmtId="49" fontId="9" fillId="0" borderId="25" xfId="0" applyNumberFormat="1" applyFont="1" applyBorder="1" applyAlignment="1">
      <alignment horizontal="center"/>
    </xf>
    <xf numFmtId="0" fontId="11" fillId="0" borderId="0" xfId="0" applyFont="1" applyAlignment="1">
      <alignment horizontal="center" wrapText="1"/>
    </xf>
    <xf numFmtId="0" fontId="11" fillId="0" borderId="0" xfId="0" applyFont="1" applyAlignment="1">
      <alignment horizontal="center"/>
    </xf>
    <xf numFmtId="49" fontId="8" fillId="0" borderId="58" xfId="0" applyNumberFormat="1" applyFont="1" applyBorder="1" applyAlignment="1">
      <alignment horizontal="center" vertical="center"/>
    </xf>
    <xf numFmtId="49" fontId="8" fillId="0" borderId="59" xfId="0" applyNumberFormat="1" applyFont="1" applyBorder="1" applyAlignment="1">
      <alignment horizontal="center" vertical="center"/>
    </xf>
    <xf numFmtId="1" fontId="8" fillId="0" borderId="54" xfId="0" applyNumberFormat="1" applyFont="1" applyBorder="1" applyAlignment="1">
      <alignment horizontal="center" vertical="center"/>
    </xf>
    <xf numFmtId="49" fontId="8" fillId="0" borderId="60" xfId="0" applyNumberFormat="1" applyFont="1" applyBorder="1" applyAlignment="1">
      <alignment horizontal="center" vertical="center"/>
    </xf>
    <xf numFmtId="49" fontId="8" fillId="0" borderId="61" xfId="0" applyNumberFormat="1" applyFont="1" applyBorder="1" applyAlignment="1">
      <alignment horizontal="center" vertical="center"/>
    </xf>
    <xf numFmtId="2" fontId="10" fillId="0" borderId="62" xfId="0" applyNumberFormat="1" applyFont="1" applyBorder="1" applyAlignment="1">
      <alignment horizontal="center" vertical="center"/>
    </xf>
    <xf numFmtId="2" fontId="10" fillId="0" borderId="63" xfId="0" applyNumberFormat="1" applyFont="1" applyBorder="1" applyAlignment="1">
      <alignment horizontal="center" vertical="center"/>
    </xf>
    <xf numFmtId="2" fontId="10" fillId="0" borderId="64" xfId="0" applyNumberFormat="1" applyFont="1" applyBorder="1" applyAlignment="1">
      <alignment horizontal="center" vertical="center"/>
    </xf>
    <xf numFmtId="2" fontId="10" fillId="0" borderId="65" xfId="0" applyNumberFormat="1" applyFont="1" applyBorder="1" applyAlignment="1">
      <alignment horizontal="center" vertical="center"/>
    </xf>
    <xf numFmtId="0" fontId="17" fillId="0" borderId="0" xfId="0" applyFont="1" applyAlignment="1" applyProtection="1">
      <alignment horizontal="center"/>
      <protection/>
    </xf>
    <xf numFmtId="0" fontId="0" fillId="0" borderId="0" xfId="0" applyAlignment="1" applyProtection="1">
      <alignment/>
      <protection/>
    </xf>
    <xf numFmtId="0" fontId="18" fillId="0" borderId="32" xfId="0" applyFont="1" applyBorder="1" applyAlignment="1" applyProtection="1">
      <alignment/>
      <protection/>
    </xf>
    <xf numFmtId="3" fontId="19" fillId="0" borderId="33" xfId="0" applyNumberFormat="1" applyFont="1" applyBorder="1" applyAlignment="1" applyProtection="1">
      <alignment/>
      <protection/>
    </xf>
    <xf numFmtId="10" fontId="19" fillId="0" borderId="34" xfId="19" applyNumberFormat="1" applyFont="1" applyBorder="1" applyAlignment="1" applyProtection="1">
      <alignment/>
      <protection/>
    </xf>
    <xf numFmtId="0" fontId="18" fillId="0" borderId="45" xfId="0" applyFont="1" applyBorder="1" applyAlignment="1" applyProtection="1">
      <alignment/>
      <protection/>
    </xf>
    <xf numFmtId="3" fontId="19" fillId="0" borderId="10" xfId="0" applyNumberFormat="1" applyFont="1" applyBorder="1" applyAlignment="1" applyProtection="1">
      <alignment/>
      <protection/>
    </xf>
    <xf numFmtId="10" fontId="19" fillId="0" borderId="48" xfId="19" applyNumberFormat="1" applyFont="1" applyBorder="1" applyAlignment="1" applyProtection="1">
      <alignment/>
      <protection/>
    </xf>
    <xf numFmtId="0" fontId="18" fillId="0" borderId="45" xfId="0" applyFont="1" applyBorder="1" applyAlignment="1" applyProtection="1">
      <alignment wrapText="1"/>
      <protection/>
    </xf>
    <xf numFmtId="0" fontId="18" fillId="0" borderId="66" xfId="0" applyFont="1" applyBorder="1" applyAlignment="1" applyProtection="1">
      <alignment/>
      <protection/>
    </xf>
    <xf numFmtId="3" fontId="19" fillId="0" borderId="11" xfId="0" applyNumberFormat="1" applyFont="1" applyBorder="1" applyAlignment="1" applyProtection="1">
      <alignment/>
      <protection/>
    </xf>
    <xf numFmtId="10" fontId="19" fillId="0" borderId="67" xfId="19" applyNumberFormat="1" applyFont="1" applyBorder="1" applyAlignment="1" applyProtection="1">
      <alignment/>
      <protection/>
    </xf>
    <xf numFmtId="0" fontId="17" fillId="0" borderId="41" xfId="0" applyFont="1" applyBorder="1" applyAlignment="1" applyProtection="1">
      <alignment horizontal="center"/>
      <protection/>
    </xf>
    <xf numFmtId="3" fontId="17" fillId="0" borderId="8" xfId="0" applyNumberFormat="1" applyFont="1" applyBorder="1" applyAlignment="1" applyProtection="1">
      <alignment/>
      <protection/>
    </xf>
    <xf numFmtId="10" fontId="17" fillId="0" borderId="9" xfId="19" applyNumberFormat="1" applyFont="1" applyBorder="1" applyAlignment="1" applyProtection="1">
      <alignment/>
      <protection/>
    </xf>
    <xf numFmtId="3" fontId="0" fillId="0" borderId="0" xfId="0" applyNumberFormat="1" applyAlignment="1" applyProtection="1">
      <alignment/>
      <protection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worksheet" Target="worksheets/sheet2.xml" /><Relationship Id="rId4" Type="http://schemas.openxmlformats.org/officeDocument/2006/relationships/worksheet" Target="worksheets/sheet3.xml" /><Relationship Id="rId5" Type="http://schemas.openxmlformats.org/officeDocument/2006/relationships/chartsheet" Target="chartsheets/sheet2.xml" /><Relationship Id="rId6" Type="http://schemas.openxmlformats.org/officeDocument/2006/relationships/worksheet" Target="worksheets/sheet4.xml" /><Relationship Id="rId7" Type="http://schemas.openxmlformats.org/officeDocument/2006/relationships/worksheet" Target="worksheets/sheet5.xml" /><Relationship Id="rId8" Type="http://schemas.openxmlformats.org/officeDocument/2006/relationships/worksheet" Target="worksheets/sheet6.xml" /><Relationship Id="rId9" Type="http://schemas.openxmlformats.org/officeDocument/2006/relationships/worksheet" Target="worksheets/sheet7.xml" /><Relationship Id="rId10" Type="http://schemas.openxmlformats.org/officeDocument/2006/relationships/worksheet" Target="worksheets/sheet8.xml" /><Relationship Id="rId11" Type="http://schemas.openxmlformats.org/officeDocument/2006/relationships/worksheet" Target="worksheets/sheet9.xml" /><Relationship Id="rId12" Type="http://schemas.openxmlformats.org/officeDocument/2006/relationships/worksheet" Target="worksheets/sheet10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1" u="none" baseline="0"/>
              <a:t>Udział poszczególnych źródeł dochodów w wykonaniu budżetu Województwa Podkarpackiego za 2003 rok
</a:t>
            </a:r>
          </a:p>
        </c:rich>
      </c:tx>
      <c:layout>
        <c:manualLayout>
          <c:xMode val="factor"/>
          <c:yMode val="factor"/>
          <c:x val="-0.00425"/>
          <c:y val="0"/>
        </c:manualLayout>
      </c:layout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2795"/>
          <c:y val="0.3725"/>
          <c:w val="0.44075"/>
          <c:h val="0.42175"/>
        </c:manualLayout>
      </c:layout>
      <c:pie3DChart>
        <c:varyColors val="1"/>
        <c:ser>
          <c:idx val="0"/>
          <c:order val="0"/>
          <c:explosion val="22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dPt>
            <c:idx val="1"/>
          </c:dPt>
          <c:dPt>
            <c:idx val="2"/>
          </c:dPt>
          <c:dPt>
            <c:idx val="4"/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spPr>
              <a:noFill/>
              <a:ln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'pomocnicze nie do sprawozdania'!$A$3:$A$8</c:f>
              <c:strCache>
                <c:ptCount val="6"/>
                <c:pt idx="0">
                  <c:v>Dotacje celowe z budżetu państwa</c:v>
                </c:pt>
                <c:pt idx="1">
                  <c:v>Subwencje</c:v>
                </c:pt>
                <c:pt idx="2">
                  <c:v>Udział w podatku dochodowym</c:v>
                </c:pt>
                <c:pt idx="3">
                  <c:v>Dotacje otrzymane z funduszy celowych</c:v>
                </c:pt>
                <c:pt idx="4">
                  <c:v>Dotacje na zadania realizowane na podstawie porozumień między jednostkami samorządu terytorialnego oraz wpływy z tytułu pomocy finansowej udzielanej między j.s.t. </c:v>
                </c:pt>
                <c:pt idx="5">
                  <c:v>Pozostałe dochody                                                                                    </c:v>
                </c:pt>
              </c:strCache>
            </c:strRef>
          </c:cat>
          <c:val>
            <c:numRef>
              <c:f>'pomocnicze nie do sprawozdania'!$B$3:$B$8</c:f>
              <c:numCache>
                <c:ptCount val="6"/>
                <c:pt idx="0">
                  <c:v>142516805</c:v>
                </c:pt>
                <c:pt idx="1">
                  <c:v>99880897</c:v>
                </c:pt>
                <c:pt idx="2">
                  <c:v>17499889</c:v>
                </c:pt>
                <c:pt idx="3">
                  <c:v>1010446</c:v>
                </c:pt>
                <c:pt idx="4">
                  <c:v>3760131</c:v>
                </c:pt>
                <c:pt idx="5">
                  <c:v>7174923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1" u="none" baseline="0"/>
              <a:t>Udział poszczególnych grup wydatków w wykonaniu budżetu Województwa Podkarpackiego za  2003 rok
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'pomocnicze nie do sprawozdania2'!$A$2:$A$6</c:f>
              <c:strCache>
                <c:ptCount val="5"/>
                <c:pt idx="0">
                  <c:v>Pozostałe wydatki bieżące</c:v>
                </c:pt>
                <c:pt idx="1">
                  <c:v>Dotacje</c:v>
                </c:pt>
                <c:pt idx="2">
                  <c:v>Wynagrodzenia z pochodnymi</c:v>
                </c:pt>
                <c:pt idx="3">
                  <c:v>Wydatki na obsługę długu publicznego</c:v>
                </c:pt>
                <c:pt idx="4">
                  <c:v>Wydatki majątkowe</c:v>
                </c:pt>
              </c:strCache>
            </c:strRef>
          </c:cat>
          <c:val>
            <c:numRef>
              <c:f>'pomocnicze nie do sprawozdania2'!$B$2:$B$6</c:f>
              <c:numCache>
                <c:ptCount val="5"/>
                <c:pt idx="0">
                  <c:v>52868676</c:v>
                </c:pt>
                <c:pt idx="1">
                  <c:v>77254294</c:v>
                </c:pt>
                <c:pt idx="2">
                  <c:v>56694097</c:v>
                </c:pt>
                <c:pt idx="3">
                  <c:v>774255</c:v>
                </c:pt>
                <c:pt idx="4">
                  <c:v>98131312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0.27" bottom="0.43" header="0.5" footer="0.5"/>
  <pageSetup horizontalDpi="300" verticalDpi="300" orientation="landscape" paperSize="9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70"/>
  </sheetViews>
  <pageMargins left="0.75" right="0.75" top="1" bottom="1" header="0.5" footer="0.5"/>
  <pageSetup horizontalDpi="300" verticalDpi="3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01150" cy="6905625"/>
    <xdr:graphicFrame>
      <xdr:nvGraphicFramePr>
        <xdr:cNvPr id="1" name="Chart 1"/>
        <xdr:cNvGraphicFramePr/>
      </xdr:nvGraphicFramePr>
      <xdr:xfrm>
        <a:off x="0" y="0"/>
        <a:ext cx="9201150" cy="6905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01150" cy="5753100"/>
    <xdr:graphicFrame>
      <xdr:nvGraphicFramePr>
        <xdr:cNvPr id="1" name="Shape 1025"/>
        <xdr:cNvGraphicFramePr/>
      </xdr:nvGraphicFramePr>
      <xdr:xfrm>
        <a:off x="0" y="0"/>
        <a:ext cx="92011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70"/>
  <sheetViews>
    <sheetView view="pageBreakPreview" zoomScale="75" zoomScaleSheetLayoutView="75" workbookViewId="0" topLeftCell="A154">
      <selection activeCell="B1" sqref="B1:F1"/>
    </sheetView>
  </sheetViews>
  <sheetFormatPr defaultColWidth="9.00390625" defaultRowHeight="12.75"/>
  <cols>
    <col min="1" max="1" width="6.875" style="0" bestFit="1" customWidth="1"/>
    <col min="2" max="2" width="9.25390625" style="0" customWidth="1"/>
    <col min="3" max="3" width="77.875" style="0" bestFit="1" customWidth="1"/>
    <col min="4" max="5" width="16.75390625" style="0" bestFit="1" customWidth="1"/>
    <col min="6" max="6" width="10.375" style="0" bestFit="1" customWidth="1"/>
  </cols>
  <sheetData>
    <row r="1" spans="1:6" ht="43.5" customHeight="1">
      <c r="A1" s="1"/>
      <c r="B1" s="221" t="s">
        <v>0</v>
      </c>
      <c r="C1" s="222"/>
      <c r="D1" s="222"/>
      <c r="E1" s="222"/>
      <c r="F1" s="222"/>
    </row>
    <row r="2" spans="1:6" ht="16.5" thickBot="1">
      <c r="A2" s="1"/>
      <c r="B2" s="1"/>
      <c r="C2" s="1"/>
      <c r="D2" s="1"/>
      <c r="E2" s="1"/>
      <c r="F2" s="1"/>
    </row>
    <row r="3" spans="1:6" ht="12.75">
      <c r="A3" s="223" t="s">
        <v>1</v>
      </c>
      <c r="B3" s="225" t="s">
        <v>2</v>
      </c>
      <c r="C3" s="227" t="s">
        <v>3</v>
      </c>
      <c r="D3" s="229" t="s">
        <v>4</v>
      </c>
      <c r="E3" s="231" t="s">
        <v>5</v>
      </c>
      <c r="F3" s="233" t="s">
        <v>6</v>
      </c>
    </row>
    <row r="4" spans="1:6" ht="12.75">
      <c r="A4" s="224"/>
      <c r="B4" s="226"/>
      <c r="C4" s="228"/>
      <c r="D4" s="230"/>
      <c r="E4" s="232"/>
      <c r="F4" s="234"/>
    </row>
    <row r="5" spans="1:6" ht="15.75">
      <c r="A5" s="235" t="s">
        <v>7</v>
      </c>
      <c r="B5" s="2"/>
      <c r="C5" s="3" t="s">
        <v>8</v>
      </c>
      <c r="D5" s="4">
        <f>SUM(D6,D8,D10,D16,D18,D21,D23)</f>
        <v>63422755</v>
      </c>
      <c r="E5" s="4">
        <f>SUM(E6,E8,E10,E16,E18,E21,E23)</f>
        <v>53410347</v>
      </c>
      <c r="F5" s="5">
        <f aca="true" t="shared" si="0" ref="F5:F66">E5/D5</f>
        <v>0.8421322441764001</v>
      </c>
    </row>
    <row r="6" spans="1:6" ht="15.75">
      <c r="A6" s="236"/>
      <c r="B6" s="6" t="s">
        <v>9</v>
      </c>
      <c r="C6" s="7" t="s">
        <v>10</v>
      </c>
      <c r="D6" s="8">
        <f>D7</f>
        <v>50000</v>
      </c>
      <c r="E6" s="8">
        <f>E7</f>
        <v>49500</v>
      </c>
      <c r="F6" s="9">
        <f t="shared" si="0"/>
        <v>0.99</v>
      </c>
    </row>
    <row r="7" spans="1:6" ht="47.25">
      <c r="A7" s="236"/>
      <c r="B7" s="6"/>
      <c r="C7" s="10" t="s">
        <v>11</v>
      </c>
      <c r="D7" s="11">
        <v>50000</v>
      </c>
      <c r="E7" s="11">
        <v>49500</v>
      </c>
      <c r="F7" s="12">
        <f t="shared" si="0"/>
        <v>0.99</v>
      </c>
    </row>
    <row r="8" spans="1:6" ht="15.75">
      <c r="A8" s="236"/>
      <c r="B8" s="13" t="s">
        <v>12</v>
      </c>
      <c r="C8" s="14" t="s">
        <v>13</v>
      </c>
      <c r="D8" s="15">
        <f>SUM(D9)</f>
        <v>205000</v>
      </c>
      <c r="E8" s="15">
        <f>SUM(E9)</f>
        <v>205201</v>
      </c>
      <c r="F8" s="9">
        <f t="shared" si="0"/>
        <v>1.000980487804878</v>
      </c>
    </row>
    <row r="9" spans="1:6" ht="15.75">
      <c r="A9" s="236"/>
      <c r="B9" s="13"/>
      <c r="C9" s="10" t="s">
        <v>14</v>
      </c>
      <c r="D9" s="16">
        <v>205000</v>
      </c>
      <c r="E9" s="16">
        <v>205201</v>
      </c>
      <c r="F9" s="12">
        <f t="shared" si="0"/>
        <v>1.000980487804878</v>
      </c>
    </row>
    <row r="10" spans="1:6" ht="15.75">
      <c r="A10" s="236"/>
      <c r="B10" s="13" t="s">
        <v>15</v>
      </c>
      <c r="C10" s="14" t="s">
        <v>16</v>
      </c>
      <c r="D10" s="15">
        <f>SUM(D11:D15)</f>
        <v>14653000</v>
      </c>
      <c r="E10" s="15">
        <f>SUM(E11:E15)</f>
        <v>14652999</v>
      </c>
      <c r="F10" s="9">
        <f t="shared" si="0"/>
        <v>0.9999999317545895</v>
      </c>
    </row>
    <row r="11" spans="1:6" ht="47.25">
      <c r="A11" s="236"/>
      <c r="B11" s="239"/>
      <c r="C11" s="10" t="s">
        <v>11</v>
      </c>
      <c r="D11" s="16">
        <v>7568000</v>
      </c>
      <c r="E11" s="16">
        <v>7567999</v>
      </c>
      <c r="F11" s="12">
        <f t="shared" si="0"/>
        <v>0.9999998678646934</v>
      </c>
    </row>
    <row r="12" spans="1:6" ht="31.5">
      <c r="A12" s="236"/>
      <c r="B12" s="240"/>
      <c r="C12" s="10" t="s">
        <v>17</v>
      </c>
      <c r="D12" s="16">
        <v>310000</v>
      </c>
      <c r="E12" s="16">
        <v>310000</v>
      </c>
      <c r="F12" s="12">
        <f t="shared" si="0"/>
        <v>1</v>
      </c>
    </row>
    <row r="13" spans="1:6" ht="47.25">
      <c r="A13" s="236"/>
      <c r="B13" s="240"/>
      <c r="C13" s="10" t="s">
        <v>18</v>
      </c>
      <c r="D13" s="16">
        <v>6700000</v>
      </c>
      <c r="E13" s="16">
        <v>6700000</v>
      </c>
      <c r="F13" s="12">
        <f t="shared" si="0"/>
        <v>1</v>
      </c>
    </row>
    <row r="14" spans="1:6" ht="31.5">
      <c r="A14" s="236"/>
      <c r="B14" s="240"/>
      <c r="C14" s="10" t="s">
        <v>19</v>
      </c>
      <c r="D14" s="16">
        <v>50000</v>
      </c>
      <c r="E14" s="16">
        <v>50000</v>
      </c>
      <c r="F14" s="12">
        <f t="shared" si="0"/>
        <v>1</v>
      </c>
    </row>
    <row r="15" spans="1:6" ht="31.5">
      <c r="A15" s="236"/>
      <c r="B15" s="240"/>
      <c r="C15" s="10" t="s">
        <v>20</v>
      </c>
      <c r="D15" s="16">
        <v>25000</v>
      </c>
      <c r="E15" s="16">
        <v>25000</v>
      </c>
      <c r="F15" s="12">
        <f t="shared" si="0"/>
        <v>1</v>
      </c>
    </row>
    <row r="16" spans="1:6" ht="15.75">
      <c r="A16" s="237"/>
      <c r="B16" s="13" t="s">
        <v>21</v>
      </c>
      <c r="C16" s="17" t="s">
        <v>22</v>
      </c>
      <c r="D16" s="15">
        <f>D17</f>
        <v>148500</v>
      </c>
      <c r="E16" s="15">
        <f>E17</f>
        <v>148500</v>
      </c>
      <c r="F16" s="9">
        <f t="shared" si="0"/>
        <v>1</v>
      </c>
    </row>
    <row r="17" spans="1:6" ht="31.5">
      <c r="A17" s="236"/>
      <c r="B17" s="18"/>
      <c r="C17" s="10" t="s">
        <v>17</v>
      </c>
      <c r="D17" s="16">
        <v>148500</v>
      </c>
      <c r="E17" s="16">
        <v>148500</v>
      </c>
      <c r="F17" s="12">
        <f t="shared" si="0"/>
        <v>1</v>
      </c>
    </row>
    <row r="18" spans="1:6" ht="15.75">
      <c r="A18" s="236"/>
      <c r="B18" s="13" t="s">
        <v>23</v>
      </c>
      <c r="C18" s="14" t="s">
        <v>24</v>
      </c>
      <c r="D18" s="15">
        <f>SUM(D19:D20)</f>
        <v>48366255</v>
      </c>
      <c r="E18" s="15">
        <f>SUM(E19:E20)</f>
        <v>38351886</v>
      </c>
      <c r="F18" s="9">
        <f t="shared" si="0"/>
        <v>0.7929471901432104</v>
      </c>
    </row>
    <row r="19" spans="1:6" ht="47.25">
      <c r="A19" s="236"/>
      <c r="B19" s="241"/>
      <c r="C19" s="10" t="s">
        <v>25</v>
      </c>
      <c r="D19" s="16">
        <v>3576000</v>
      </c>
      <c r="E19" s="16">
        <v>3575631</v>
      </c>
      <c r="F19" s="12">
        <f t="shared" si="0"/>
        <v>0.9998968120805369</v>
      </c>
    </row>
    <row r="20" spans="1:6" ht="47.25">
      <c r="A20" s="236"/>
      <c r="B20" s="241"/>
      <c r="C20" s="10" t="s">
        <v>18</v>
      </c>
      <c r="D20" s="16">
        <v>44790255</v>
      </c>
      <c r="E20" s="16">
        <v>34776255</v>
      </c>
      <c r="F20" s="12">
        <f t="shared" si="0"/>
        <v>0.7764245816416986</v>
      </c>
    </row>
    <row r="21" spans="1:6" ht="15.75">
      <c r="A21" s="236"/>
      <c r="B21" s="13" t="s">
        <v>26</v>
      </c>
      <c r="C21" s="10" t="s">
        <v>27</v>
      </c>
      <c r="D21" s="19">
        <f>D22</f>
        <v>0</v>
      </c>
      <c r="E21" s="19">
        <f>E22</f>
        <v>500</v>
      </c>
      <c r="F21" s="12"/>
    </row>
    <row r="22" spans="1:6" ht="15.75">
      <c r="A22" s="236"/>
      <c r="B22" s="13"/>
      <c r="C22" s="10" t="s">
        <v>28</v>
      </c>
      <c r="D22" s="16">
        <v>0</v>
      </c>
      <c r="E22" s="16">
        <v>500</v>
      </c>
      <c r="F22" s="12"/>
    </row>
    <row r="23" spans="1:6" ht="15.75">
      <c r="A23" s="236"/>
      <c r="B23" s="13" t="s">
        <v>29</v>
      </c>
      <c r="C23" s="10" t="s">
        <v>30</v>
      </c>
      <c r="D23" s="19">
        <f>D24</f>
        <v>0</v>
      </c>
      <c r="E23" s="19">
        <f>E24</f>
        <v>1761</v>
      </c>
      <c r="F23" s="12"/>
    </row>
    <row r="24" spans="1:6" ht="15.75">
      <c r="A24" s="238"/>
      <c r="B24" s="13"/>
      <c r="C24" s="10" t="s">
        <v>28</v>
      </c>
      <c r="D24" s="16">
        <v>0</v>
      </c>
      <c r="E24" s="16">
        <v>1761</v>
      </c>
      <c r="F24" s="12"/>
    </row>
    <row r="25" spans="1:6" ht="15.75">
      <c r="A25" s="235" t="s">
        <v>31</v>
      </c>
      <c r="B25" s="20"/>
      <c r="C25" s="21" t="s">
        <v>32</v>
      </c>
      <c r="D25" s="4">
        <f>D26</f>
        <v>11638204</v>
      </c>
      <c r="E25" s="4">
        <f>E26</f>
        <v>11245789</v>
      </c>
      <c r="F25" s="5">
        <f t="shared" si="0"/>
        <v>0.9662821686232687</v>
      </c>
    </row>
    <row r="26" spans="1:6" ht="15.75">
      <c r="A26" s="236"/>
      <c r="B26" s="6" t="s">
        <v>33</v>
      </c>
      <c r="C26" s="22" t="s">
        <v>34</v>
      </c>
      <c r="D26" s="8">
        <f>SUM(D27:D29)</f>
        <v>11638204</v>
      </c>
      <c r="E26" s="8">
        <f>SUM(E27:E29)</f>
        <v>11245789</v>
      </c>
      <c r="F26" s="9">
        <f t="shared" si="0"/>
        <v>0.9662821686232687</v>
      </c>
    </row>
    <row r="27" spans="1:6" ht="31.5">
      <c r="A27" s="236"/>
      <c r="B27" s="242"/>
      <c r="C27" s="22" t="s">
        <v>35</v>
      </c>
      <c r="D27" s="11">
        <v>10434515</v>
      </c>
      <c r="E27" s="11">
        <v>10042100</v>
      </c>
      <c r="F27" s="12">
        <f t="shared" si="0"/>
        <v>0.9623925980268369</v>
      </c>
    </row>
    <row r="28" spans="1:6" ht="31.5">
      <c r="A28" s="236"/>
      <c r="B28" s="243"/>
      <c r="C28" s="22" t="s">
        <v>36</v>
      </c>
      <c r="D28" s="11">
        <v>1198800</v>
      </c>
      <c r="E28" s="11">
        <v>1198800</v>
      </c>
      <c r="F28" s="12">
        <f t="shared" si="0"/>
        <v>1</v>
      </c>
    </row>
    <row r="29" spans="1:6" ht="15.75">
      <c r="A29" s="238"/>
      <c r="B29" s="244"/>
      <c r="C29" s="22" t="s">
        <v>28</v>
      </c>
      <c r="D29" s="11">
        <v>4889</v>
      </c>
      <c r="E29" s="11">
        <v>4889</v>
      </c>
      <c r="F29" s="12">
        <f t="shared" si="0"/>
        <v>1</v>
      </c>
    </row>
    <row r="30" spans="1:6" ht="15.75">
      <c r="A30" s="235" t="s">
        <v>37</v>
      </c>
      <c r="B30" s="2"/>
      <c r="C30" s="3" t="s">
        <v>38</v>
      </c>
      <c r="D30" s="4">
        <f>SUM(D31,D34,D36,D38,D43)</f>
        <v>61449237</v>
      </c>
      <c r="E30" s="4">
        <f>SUM(E31,E34,E36,E38,E43)</f>
        <v>61464968</v>
      </c>
      <c r="F30" s="5">
        <f t="shared" si="0"/>
        <v>1.0002559999239697</v>
      </c>
    </row>
    <row r="31" spans="1:6" ht="15.75">
      <c r="A31" s="236"/>
      <c r="B31" s="23" t="s">
        <v>39</v>
      </c>
      <c r="C31" s="24" t="s">
        <v>40</v>
      </c>
      <c r="D31" s="15">
        <f>SUM(D32,D33)</f>
        <v>16281000</v>
      </c>
      <c r="E31" s="15">
        <f>SUM(E32,E33)</f>
        <v>16281000</v>
      </c>
      <c r="F31" s="9">
        <f t="shared" si="0"/>
        <v>1</v>
      </c>
    </row>
    <row r="32" spans="1:6" ht="31.5">
      <c r="A32" s="236"/>
      <c r="B32" s="245"/>
      <c r="C32" s="10" t="s">
        <v>35</v>
      </c>
      <c r="D32" s="16">
        <v>10945000</v>
      </c>
      <c r="E32" s="16">
        <v>10945000</v>
      </c>
      <c r="F32" s="12">
        <f t="shared" si="0"/>
        <v>1</v>
      </c>
    </row>
    <row r="33" spans="1:6" ht="31.5">
      <c r="A33" s="236"/>
      <c r="B33" s="196"/>
      <c r="C33" s="10" t="s">
        <v>36</v>
      </c>
      <c r="D33" s="16">
        <v>5336000</v>
      </c>
      <c r="E33" s="16">
        <v>5336000</v>
      </c>
      <c r="F33" s="12">
        <f t="shared" si="0"/>
        <v>1</v>
      </c>
    </row>
    <row r="34" spans="1:6" ht="15.75">
      <c r="A34" s="236"/>
      <c r="B34" s="13" t="s">
        <v>41</v>
      </c>
      <c r="C34" s="14" t="s">
        <v>42</v>
      </c>
      <c r="D34" s="15">
        <f>SUM(D35)</f>
        <v>35906000</v>
      </c>
      <c r="E34" s="15">
        <f>SUM(E35)</f>
        <v>35906000</v>
      </c>
      <c r="F34" s="9">
        <f t="shared" si="0"/>
        <v>1</v>
      </c>
    </row>
    <row r="35" spans="1:6" ht="47.25">
      <c r="A35" s="236"/>
      <c r="B35" s="13"/>
      <c r="C35" s="10" t="s">
        <v>11</v>
      </c>
      <c r="D35" s="16">
        <v>35906000</v>
      </c>
      <c r="E35" s="16">
        <v>35906000</v>
      </c>
      <c r="F35" s="12">
        <f t="shared" si="0"/>
        <v>1</v>
      </c>
    </row>
    <row r="36" spans="1:6" ht="15.75">
      <c r="A36" s="236"/>
      <c r="B36" s="13" t="s">
        <v>43</v>
      </c>
      <c r="C36" s="10" t="s">
        <v>44</v>
      </c>
      <c r="D36" s="15">
        <f>SUM(D37)</f>
        <v>20000</v>
      </c>
      <c r="E36" s="15">
        <f>SUM(E37)</f>
        <v>22150</v>
      </c>
      <c r="F36" s="9">
        <f t="shared" si="0"/>
        <v>1.1075</v>
      </c>
    </row>
    <row r="37" spans="1:6" ht="15.75">
      <c r="A37" s="236"/>
      <c r="B37" s="13"/>
      <c r="C37" s="10" t="s">
        <v>28</v>
      </c>
      <c r="D37" s="16">
        <v>20000</v>
      </c>
      <c r="E37" s="16">
        <v>22150</v>
      </c>
      <c r="F37" s="12">
        <f t="shared" si="0"/>
        <v>1.1075</v>
      </c>
    </row>
    <row r="38" spans="1:6" ht="15.75">
      <c r="A38" s="236"/>
      <c r="B38" s="13" t="s">
        <v>45</v>
      </c>
      <c r="C38" s="14" t="s">
        <v>46</v>
      </c>
      <c r="D38" s="15">
        <f>SUM(D39:D42)</f>
        <v>8289224</v>
      </c>
      <c r="E38" s="15">
        <f>SUM(E39:E42)</f>
        <v>8302806</v>
      </c>
      <c r="F38" s="9">
        <f t="shared" si="0"/>
        <v>1.0016385128451106</v>
      </c>
    </row>
    <row r="39" spans="1:6" ht="31.5">
      <c r="A39" s="236"/>
      <c r="B39" s="239"/>
      <c r="C39" s="10" t="s">
        <v>47</v>
      </c>
      <c r="D39" s="16">
        <v>280000</v>
      </c>
      <c r="E39" s="16">
        <v>280000</v>
      </c>
      <c r="F39" s="12">
        <f t="shared" si="0"/>
        <v>1</v>
      </c>
    </row>
    <row r="40" spans="1:6" ht="47.25">
      <c r="A40" s="236"/>
      <c r="B40" s="240"/>
      <c r="C40" s="10" t="s">
        <v>48</v>
      </c>
      <c r="D40" s="16">
        <v>1463157</v>
      </c>
      <c r="E40" s="16">
        <v>1463156</v>
      </c>
      <c r="F40" s="12">
        <f t="shared" si="0"/>
        <v>0.9999993165463447</v>
      </c>
    </row>
    <row r="41" spans="1:6" ht="15.75">
      <c r="A41" s="236"/>
      <c r="B41" s="240"/>
      <c r="C41" s="10" t="s">
        <v>14</v>
      </c>
      <c r="D41" s="16">
        <v>324355</v>
      </c>
      <c r="E41" s="16">
        <v>337938</v>
      </c>
      <c r="F41" s="12">
        <f t="shared" si="0"/>
        <v>1.0418769558045968</v>
      </c>
    </row>
    <row r="42" spans="1:6" ht="31.5">
      <c r="A42" s="236"/>
      <c r="B42" s="197"/>
      <c r="C42" s="10" t="s">
        <v>36</v>
      </c>
      <c r="D42" s="16">
        <v>6221712</v>
      </c>
      <c r="E42" s="16">
        <v>6221712</v>
      </c>
      <c r="F42" s="12">
        <f t="shared" si="0"/>
        <v>1</v>
      </c>
    </row>
    <row r="43" spans="1:6" ht="15.75">
      <c r="A43" s="236"/>
      <c r="B43" s="18" t="s">
        <v>49</v>
      </c>
      <c r="C43" s="10" t="s">
        <v>50</v>
      </c>
      <c r="D43" s="15">
        <f>SUM(D44:D45)</f>
        <v>953013</v>
      </c>
      <c r="E43" s="15">
        <f>SUM(E44:E45)</f>
        <v>953012</v>
      </c>
      <c r="F43" s="9">
        <f t="shared" si="0"/>
        <v>0.9999989506963703</v>
      </c>
    </row>
    <row r="44" spans="1:6" ht="31.5">
      <c r="A44" s="236"/>
      <c r="B44" s="239"/>
      <c r="C44" s="10" t="s">
        <v>36</v>
      </c>
      <c r="D44" s="16">
        <v>472037</v>
      </c>
      <c r="E44" s="16">
        <v>472037</v>
      </c>
      <c r="F44" s="12">
        <f t="shared" si="0"/>
        <v>1</v>
      </c>
    </row>
    <row r="45" spans="1:6" ht="31.5">
      <c r="A45" s="238"/>
      <c r="B45" s="197"/>
      <c r="C45" s="10" t="s">
        <v>51</v>
      </c>
      <c r="D45" s="16">
        <v>480976</v>
      </c>
      <c r="E45" s="16">
        <v>480975</v>
      </c>
      <c r="F45" s="12">
        <f t="shared" si="0"/>
        <v>0.9999979208941818</v>
      </c>
    </row>
    <row r="46" spans="1:6" ht="15.75">
      <c r="A46" s="235" t="s">
        <v>52</v>
      </c>
      <c r="B46" s="2"/>
      <c r="C46" s="21" t="s">
        <v>53</v>
      </c>
      <c r="D46" s="4">
        <f>SUM(D47,D49)</f>
        <v>164426</v>
      </c>
      <c r="E46" s="4">
        <f>SUM(E47,E49)</f>
        <v>165644</v>
      </c>
      <c r="F46" s="5">
        <f t="shared" si="0"/>
        <v>1.0074075876077992</v>
      </c>
    </row>
    <row r="47" spans="1:6" ht="15.75">
      <c r="A47" s="236"/>
      <c r="B47" s="6" t="s">
        <v>54</v>
      </c>
      <c r="C47" s="22" t="s">
        <v>55</v>
      </c>
      <c r="D47" s="8">
        <f>SUM(D48)</f>
        <v>9426</v>
      </c>
      <c r="E47" s="8">
        <f>SUM(E48)</f>
        <v>10689</v>
      </c>
      <c r="F47" s="9">
        <f t="shared" si="0"/>
        <v>1.133991088478676</v>
      </c>
    </row>
    <row r="48" spans="1:6" ht="15.75">
      <c r="A48" s="236"/>
      <c r="B48" s="6"/>
      <c r="C48" s="10" t="s">
        <v>28</v>
      </c>
      <c r="D48" s="11">
        <v>9426</v>
      </c>
      <c r="E48" s="11">
        <v>10689</v>
      </c>
      <c r="F48" s="12">
        <f t="shared" si="0"/>
        <v>1.133991088478676</v>
      </c>
    </row>
    <row r="49" spans="1:6" ht="15.75">
      <c r="A49" s="236"/>
      <c r="B49" s="13" t="s">
        <v>56</v>
      </c>
      <c r="C49" s="10" t="s">
        <v>27</v>
      </c>
      <c r="D49" s="8">
        <f>SUM(D50:D50)</f>
        <v>155000</v>
      </c>
      <c r="E49" s="8">
        <f>SUM(E50:E50)</f>
        <v>154955</v>
      </c>
      <c r="F49" s="9">
        <f t="shared" si="0"/>
        <v>0.9997096774193548</v>
      </c>
    </row>
    <row r="50" spans="1:6" ht="31.5">
      <c r="A50" s="238"/>
      <c r="B50" s="18"/>
      <c r="C50" s="10" t="s">
        <v>35</v>
      </c>
      <c r="D50" s="16">
        <v>155000</v>
      </c>
      <c r="E50" s="16">
        <v>154955</v>
      </c>
      <c r="F50" s="12">
        <f t="shared" si="0"/>
        <v>0.9997096774193548</v>
      </c>
    </row>
    <row r="51" spans="1:6" ht="15.75">
      <c r="A51" s="235" t="s">
        <v>57</v>
      </c>
      <c r="B51" s="2"/>
      <c r="C51" s="3" t="s">
        <v>58</v>
      </c>
      <c r="D51" s="4">
        <f>SUM(D52)</f>
        <v>3471718</v>
      </c>
      <c r="E51" s="4">
        <f>SUM(E52)</f>
        <v>3414009</v>
      </c>
      <c r="F51" s="5">
        <f t="shared" si="0"/>
        <v>0.9833773941316662</v>
      </c>
    </row>
    <row r="52" spans="1:6" ht="15.75">
      <c r="A52" s="236"/>
      <c r="B52" s="13" t="s">
        <v>59</v>
      </c>
      <c r="C52" s="14" t="s">
        <v>60</v>
      </c>
      <c r="D52" s="15">
        <f>SUM(D53)</f>
        <v>3471718</v>
      </c>
      <c r="E52" s="15">
        <f>SUM(E53)</f>
        <v>3414009</v>
      </c>
      <c r="F52" s="9">
        <f t="shared" si="0"/>
        <v>0.9833773941316662</v>
      </c>
    </row>
    <row r="53" spans="1:6" ht="15.75">
      <c r="A53" s="238"/>
      <c r="B53" s="18"/>
      <c r="C53" s="10" t="s">
        <v>28</v>
      </c>
      <c r="D53" s="16">
        <v>3471718</v>
      </c>
      <c r="E53" s="16">
        <v>3414009</v>
      </c>
      <c r="F53" s="12">
        <f t="shared" si="0"/>
        <v>0.9833773941316662</v>
      </c>
    </row>
    <row r="54" spans="1:6" ht="15.75">
      <c r="A54" s="235" t="s">
        <v>61</v>
      </c>
      <c r="B54" s="2"/>
      <c r="C54" s="3" t="s">
        <v>62</v>
      </c>
      <c r="D54" s="4">
        <f>SUM(D55,D57,D60,)</f>
        <v>844000</v>
      </c>
      <c r="E54" s="4">
        <f>SUM(E55,E57,E60,)</f>
        <v>879564</v>
      </c>
      <c r="F54" s="5">
        <f t="shared" si="0"/>
        <v>1.0421374407582937</v>
      </c>
    </row>
    <row r="55" spans="1:6" ht="15.75">
      <c r="A55" s="236"/>
      <c r="B55" s="13" t="s">
        <v>63</v>
      </c>
      <c r="C55" s="14" t="s">
        <v>64</v>
      </c>
      <c r="D55" s="15">
        <f>SUM(D56:D56)</f>
        <v>600000</v>
      </c>
      <c r="E55" s="15">
        <f>SUM(E56:E56)</f>
        <v>635795</v>
      </c>
      <c r="F55" s="9">
        <f t="shared" si="0"/>
        <v>1.0596583333333334</v>
      </c>
    </row>
    <row r="56" spans="1:6" ht="15.75">
      <c r="A56" s="236"/>
      <c r="B56" s="13"/>
      <c r="C56" s="10" t="s">
        <v>14</v>
      </c>
      <c r="D56" s="16">
        <v>600000</v>
      </c>
      <c r="E56" s="16">
        <v>635795</v>
      </c>
      <c r="F56" s="12">
        <f t="shared" si="0"/>
        <v>1.0596583333333334</v>
      </c>
    </row>
    <row r="57" spans="1:6" ht="15.75">
      <c r="A57" s="236"/>
      <c r="B57" s="13" t="s">
        <v>65</v>
      </c>
      <c r="C57" s="14" t="s">
        <v>66</v>
      </c>
      <c r="D57" s="15">
        <f>SUM(D58:D59)</f>
        <v>214000</v>
      </c>
      <c r="E57" s="15">
        <f>SUM(E58:E59)</f>
        <v>214169</v>
      </c>
      <c r="F57" s="9">
        <f t="shared" si="0"/>
        <v>1.0007897196261681</v>
      </c>
    </row>
    <row r="58" spans="1:6" ht="15.75">
      <c r="A58" s="236"/>
      <c r="B58" s="241"/>
      <c r="C58" s="14" t="s">
        <v>14</v>
      </c>
      <c r="D58" s="16">
        <v>0</v>
      </c>
      <c r="E58" s="16">
        <v>169</v>
      </c>
      <c r="F58" s="12"/>
    </row>
    <row r="59" spans="1:6" ht="47.25">
      <c r="A59" s="236"/>
      <c r="B59" s="241"/>
      <c r="C59" s="10" t="s">
        <v>11</v>
      </c>
      <c r="D59" s="16">
        <v>214000</v>
      </c>
      <c r="E59" s="16">
        <v>214000</v>
      </c>
      <c r="F59" s="12">
        <f t="shared" si="0"/>
        <v>1</v>
      </c>
    </row>
    <row r="60" spans="1:6" ht="15.75">
      <c r="A60" s="236"/>
      <c r="B60" s="13" t="s">
        <v>67</v>
      </c>
      <c r="C60" s="14" t="s">
        <v>68</v>
      </c>
      <c r="D60" s="15">
        <f>SUM(D61:D61)</f>
        <v>30000</v>
      </c>
      <c r="E60" s="15">
        <f>SUM(E61:E61)</f>
        <v>29600</v>
      </c>
      <c r="F60" s="9">
        <f t="shared" si="0"/>
        <v>0.9866666666666667</v>
      </c>
    </row>
    <row r="61" spans="1:6" ht="47.25">
      <c r="A61" s="236"/>
      <c r="B61" s="13"/>
      <c r="C61" s="10" t="s">
        <v>11</v>
      </c>
      <c r="D61" s="16">
        <v>30000</v>
      </c>
      <c r="E61" s="16">
        <v>29600</v>
      </c>
      <c r="F61" s="12">
        <f t="shared" si="0"/>
        <v>0.9866666666666667</v>
      </c>
    </row>
    <row r="62" spans="1:6" ht="15.75">
      <c r="A62" s="235" t="s">
        <v>69</v>
      </c>
      <c r="B62" s="2"/>
      <c r="C62" s="3" t="s">
        <v>70</v>
      </c>
      <c r="D62" s="4">
        <f>SUM(D63,D67)</f>
        <v>498933</v>
      </c>
      <c r="E62" s="4">
        <f>SUM(E63,E67)</f>
        <v>520462</v>
      </c>
      <c r="F62" s="5">
        <f t="shared" si="0"/>
        <v>1.0431500822755762</v>
      </c>
    </row>
    <row r="63" spans="1:6" ht="15.75">
      <c r="A63" s="236"/>
      <c r="B63" s="13" t="s">
        <v>71</v>
      </c>
      <c r="C63" s="14" t="s">
        <v>72</v>
      </c>
      <c r="D63" s="15">
        <f>SUM(D64:D66)</f>
        <v>498933</v>
      </c>
      <c r="E63" s="15">
        <f>SUM(E64:E66)</f>
        <v>519862</v>
      </c>
      <c r="F63" s="9">
        <f t="shared" si="0"/>
        <v>1.0419475159991423</v>
      </c>
    </row>
    <row r="64" spans="1:6" ht="31.5">
      <c r="A64" s="236"/>
      <c r="B64" s="239"/>
      <c r="C64" s="10" t="s">
        <v>17</v>
      </c>
      <c r="D64" s="16">
        <v>201515</v>
      </c>
      <c r="E64" s="16">
        <v>201515</v>
      </c>
      <c r="F64" s="12">
        <f t="shared" si="0"/>
        <v>1</v>
      </c>
    </row>
    <row r="65" spans="1:6" ht="31.5">
      <c r="A65" s="236"/>
      <c r="B65" s="240"/>
      <c r="C65" s="10" t="s">
        <v>19</v>
      </c>
      <c r="D65" s="16">
        <v>61418</v>
      </c>
      <c r="E65" s="16">
        <v>61418</v>
      </c>
      <c r="F65" s="12">
        <f t="shared" si="0"/>
        <v>1</v>
      </c>
    </row>
    <row r="66" spans="1:6" ht="15.75">
      <c r="A66" s="236"/>
      <c r="B66" s="197"/>
      <c r="C66" s="14" t="s">
        <v>28</v>
      </c>
      <c r="D66" s="16">
        <v>236000</v>
      </c>
      <c r="E66" s="16">
        <v>256929</v>
      </c>
      <c r="F66" s="12">
        <f t="shared" si="0"/>
        <v>1.0886822033898305</v>
      </c>
    </row>
    <row r="67" spans="1:6" ht="15.75">
      <c r="A67" s="236"/>
      <c r="B67" s="239" t="s">
        <v>73</v>
      </c>
      <c r="C67" s="14" t="s">
        <v>27</v>
      </c>
      <c r="D67" s="16">
        <f>D68</f>
        <v>0</v>
      </c>
      <c r="E67" s="16">
        <f>E68</f>
        <v>600</v>
      </c>
      <c r="F67" s="9"/>
    </row>
    <row r="68" spans="1:6" ht="15.75">
      <c r="A68" s="238"/>
      <c r="B68" s="197"/>
      <c r="C68" s="14" t="s">
        <v>28</v>
      </c>
      <c r="D68" s="16">
        <v>0</v>
      </c>
      <c r="E68" s="16">
        <v>600</v>
      </c>
      <c r="F68" s="12"/>
    </row>
    <row r="69" spans="1:6" ht="47.25">
      <c r="A69" s="235" t="s">
        <v>74</v>
      </c>
      <c r="B69" s="2"/>
      <c r="C69" s="21" t="s">
        <v>75</v>
      </c>
      <c r="D69" s="4">
        <f>SUM(D70,D72)</f>
        <v>18902506</v>
      </c>
      <c r="E69" s="4">
        <f>SUM(E70,E72)</f>
        <v>19085089</v>
      </c>
      <c r="F69" s="5">
        <f aca="true" t="shared" si="1" ref="F69:F83">E69/D69</f>
        <v>1.0096591954527088</v>
      </c>
    </row>
    <row r="70" spans="1:6" ht="31.5">
      <c r="A70" s="236"/>
      <c r="B70" s="242" t="s">
        <v>76</v>
      </c>
      <c r="C70" s="22" t="s">
        <v>77</v>
      </c>
      <c r="D70" s="8">
        <f>D71</f>
        <v>1353812</v>
      </c>
      <c r="E70" s="8">
        <f>E71</f>
        <v>1585027</v>
      </c>
      <c r="F70" s="9">
        <f t="shared" si="1"/>
        <v>1.170788115336546</v>
      </c>
    </row>
    <row r="71" spans="1:6" ht="15.75">
      <c r="A71" s="236"/>
      <c r="B71" s="244"/>
      <c r="C71" s="22" t="s">
        <v>28</v>
      </c>
      <c r="D71" s="11">
        <v>1353812</v>
      </c>
      <c r="E71" s="11">
        <v>1585027</v>
      </c>
      <c r="F71" s="12">
        <f t="shared" si="1"/>
        <v>1.170788115336546</v>
      </c>
    </row>
    <row r="72" spans="1:6" ht="31.5">
      <c r="A72" s="236"/>
      <c r="B72" s="13" t="s">
        <v>78</v>
      </c>
      <c r="C72" s="10" t="s">
        <v>79</v>
      </c>
      <c r="D72" s="15">
        <f>SUM(D73:D75)</f>
        <v>17548694</v>
      </c>
      <c r="E72" s="15">
        <f>SUM(E73:E75)</f>
        <v>17500062</v>
      </c>
      <c r="F72" s="9">
        <f t="shared" si="1"/>
        <v>0.9972287396429614</v>
      </c>
    </row>
    <row r="73" spans="1:6" ht="15.75">
      <c r="A73" s="236"/>
      <c r="B73" s="239"/>
      <c r="C73" s="10" t="s">
        <v>80</v>
      </c>
      <c r="D73" s="16">
        <v>15548694</v>
      </c>
      <c r="E73" s="16">
        <v>15465076</v>
      </c>
      <c r="F73" s="12">
        <f t="shared" si="1"/>
        <v>0.9946221849886556</v>
      </c>
    </row>
    <row r="74" spans="1:6" ht="15.75">
      <c r="A74" s="236"/>
      <c r="B74" s="240"/>
      <c r="C74" s="25" t="s">
        <v>81</v>
      </c>
      <c r="D74" s="16">
        <v>2000000</v>
      </c>
      <c r="E74" s="16">
        <v>2034813</v>
      </c>
      <c r="F74" s="12">
        <f t="shared" si="1"/>
        <v>1.0174065</v>
      </c>
    </row>
    <row r="75" spans="1:6" ht="15.75">
      <c r="A75" s="238"/>
      <c r="B75" s="197"/>
      <c r="C75" s="25" t="s">
        <v>28</v>
      </c>
      <c r="D75" s="16">
        <v>0</v>
      </c>
      <c r="E75" s="16">
        <v>173</v>
      </c>
      <c r="F75" s="12"/>
    </row>
    <row r="76" spans="1:6" ht="15.75">
      <c r="A76" s="198" t="s">
        <v>82</v>
      </c>
      <c r="B76" s="2"/>
      <c r="C76" s="21" t="s">
        <v>83</v>
      </c>
      <c r="D76" s="4">
        <f>SUM(D77,D79,D81,D83)</f>
        <v>100200897</v>
      </c>
      <c r="E76" s="4">
        <f>SUM(E77,E79,E81,E83)</f>
        <v>100244480</v>
      </c>
      <c r="F76" s="5">
        <f t="shared" si="1"/>
        <v>1.0004349561860708</v>
      </c>
    </row>
    <row r="77" spans="1:6" ht="31.5">
      <c r="A77" s="198"/>
      <c r="B77" s="13" t="s">
        <v>84</v>
      </c>
      <c r="C77" s="10" t="s">
        <v>85</v>
      </c>
      <c r="D77" s="15">
        <f>SUM(D78)</f>
        <v>31875013</v>
      </c>
      <c r="E77" s="15">
        <f>SUM(E78)</f>
        <v>31875013</v>
      </c>
      <c r="F77" s="9">
        <f t="shared" si="1"/>
        <v>1</v>
      </c>
    </row>
    <row r="78" spans="1:6" ht="15.75">
      <c r="A78" s="198"/>
      <c r="B78" s="26"/>
      <c r="C78" s="27" t="s">
        <v>86</v>
      </c>
      <c r="D78" s="16">
        <v>31875013</v>
      </c>
      <c r="E78" s="16">
        <v>31875013</v>
      </c>
      <c r="F78" s="12">
        <f t="shared" si="1"/>
        <v>1</v>
      </c>
    </row>
    <row r="79" spans="1:6" ht="15.75">
      <c r="A79" s="198"/>
      <c r="B79" s="13" t="s">
        <v>87</v>
      </c>
      <c r="C79" s="14" t="s">
        <v>88</v>
      </c>
      <c r="D79" s="15">
        <f>SUM(D80)</f>
        <v>22515529</v>
      </c>
      <c r="E79" s="15">
        <f>SUM(E80)</f>
        <v>22515529</v>
      </c>
      <c r="F79" s="9">
        <f t="shared" si="1"/>
        <v>1</v>
      </c>
    </row>
    <row r="80" spans="1:6" ht="15.75">
      <c r="A80" s="198"/>
      <c r="B80" s="26"/>
      <c r="C80" s="27" t="s">
        <v>86</v>
      </c>
      <c r="D80" s="16">
        <v>22515529</v>
      </c>
      <c r="E80" s="16">
        <v>22515529</v>
      </c>
      <c r="F80" s="12">
        <f t="shared" si="1"/>
        <v>1</v>
      </c>
    </row>
    <row r="81" spans="1:6" ht="31.5">
      <c r="A81" s="198"/>
      <c r="B81" s="13" t="s">
        <v>89</v>
      </c>
      <c r="C81" s="10" t="s">
        <v>90</v>
      </c>
      <c r="D81" s="15">
        <f>SUM(D82)</f>
        <v>45490355</v>
      </c>
      <c r="E81" s="15">
        <f>SUM(E82)</f>
        <v>45490355</v>
      </c>
      <c r="F81" s="9">
        <f t="shared" si="1"/>
        <v>1</v>
      </c>
    </row>
    <row r="82" spans="1:6" ht="15.75">
      <c r="A82" s="198"/>
      <c r="B82" s="26"/>
      <c r="C82" s="27" t="s">
        <v>86</v>
      </c>
      <c r="D82" s="16">
        <v>45490355</v>
      </c>
      <c r="E82" s="16">
        <v>45490355</v>
      </c>
      <c r="F82" s="12">
        <f t="shared" si="1"/>
        <v>1</v>
      </c>
    </row>
    <row r="83" spans="1:6" ht="15.75">
      <c r="A83" s="198"/>
      <c r="B83" s="13" t="s">
        <v>91</v>
      </c>
      <c r="C83" s="10" t="s">
        <v>92</v>
      </c>
      <c r="D83" s="15">
        <f>SUM(D84)</f>
        <v>320000</v>
      </c>
      <c r="E83" s="15">
        <f>SUM(E84)</f>
        <v>363583</v>
      </c>
      <c r="F83" s="9">
        <f t="shared" si="1"/>
        <v>1.136196875</v>
      </c>
    </row>
    <row r="84" spans="1:6" ht="15.75">
      <c r="A84" s="198"/>
      <c r="B84" s="26"/>
      <c r="C84" s="28" t="s">
        <v>28</v>
      </c>
      <c r="D84" s="16">
        <v>320000</v>
      </c>
      <c r="E84" s="16">
        <v>363583</v>
      </c>
      <c r="F84" s="12">
        <f>E84/D84</f>
        <v>1.136196875</v>
      </c>
    </row>
    <row r="85" spans="1:6" ht="15.75">
      <c r="A85" s="199" t="s">
        <v>93</v>
      </c>
      <c r="B85" s="29"/>
      <c r="C85" s="30" t="s">
        <v>94</v>
      </c>
      <c r="D85" s="4">
        <f>SUM(D86,D88,D91,D93,D95,D99,D101)</f>
        <v>792709</v>
      </c>
      <c r="E85" s="4">
        <f>SUM(E86,E88,E91,E93,E95,E99,E101)</f>
        <v>798271</v>
      </c>
      <c r="F85" s="5">
        <f>E85/D85</f>
        <v>1.0070164461359716</v>
      </c>
    </row>
    <row r="86" spans="1:6" ht="15.75">
      <c r="A86" s="200"/>
      <c r="B86" s="31" t="s">
        <v>95</v>
      </c>
      <c r="C86" s="32" t="s">
        <v>96</v>
      </c>
      <c r="D86" s="8">
        <f>D87</f>
        <v>0</v>
      </c>
      <c r="E86" s="8">
        <f>E87</f>
        <v>118</v>
      </c>
      <c r="F86" s="33"/>
    </row>
    <row r="87" spans="1:6" ht="15.75">
      <c r="A87" s="200"/>
      <c r="B87" s="34"/>
      <c r="C87" s="14" t="s">
        <v>14</v>
      </c>
      <c r="D87" s="11">
        <v>0</v>
      </c>
      <c r="E87" s="11">
        <v>118</v>
      </c>
      <c r="F87" s="33"/>
    </row>
    <row r="88" spans="1:6" ht="15.75">
      <c r="A88" s="200"/>
      <c r="B88" s="35" t="s">
        <v>97</v>
      </c>
      <c r="C88" s="10" t="s">
        <v>98</v>
      </c>
      <c r="D88" s="15">
        <f>SUM(D89:D90)</f>
        <v>8100</v>
      </c>
      <c r="E88" s="15">
        <f>SUM(E89:E90)</f>
        <v>13182</v>
      </c>
      <c r="F88" s="9">
        <f>E88/D88</f>
        <v>1.6274074074074074</v>
      </c>
    </row>
    <row r="89" spans="1:6" ht="15.75">
      <c r="A89" s="200"/>
      <c r="B89" s="190"/>
      <c r="C89" s="14" t="s">
        <v>14</v>
      </c>
      <c r="D89" s="16">
        <v>0</v>
      </c>
      <c r="E89" s="16">
        <v>5082</v>
      </c>
      <c r="F89" s="33"/>
    </row>
    <row r="90" spans="1:6" ht="31.5">
      <c r="A90" s="200"/>
      <c r="B90" s="191"/>
      <c r="C90" s="10" t="s">
        <v>35</v>
      </c>
      <c r="D90" s="16">
        <v>8100</v>
      </c>
      <c r="E90" s="16">
        <v>8100</v>
      </c>
      <c r="F90" s="12">
        <f>E90/D90</f>
        <v>1</v>
      </c>
    </row>
    <row r="91" spans="1:6" ht="15.75">
      <c r="A91" s="200"/>
      <c r="B91" s="35" t="s">
        <v>99</v>
      </c>
      <c r="C91" s="10" t="s">
        <v>100</v>
      </c>
      <c r="D91" s="15">
        <f>SUM(D92:D92)</f>
        <v>0</v>
      </c>
      <c r="E91" s="15">
        <f>SUM(E92:E92)</f>
        <v>123</v>
      </c>
      <c r="F91" s="33"/>
    </row>
    <row r="92" spans="1:6" ht="15.75">
      <c r="A92" s="200"/>
      <c r="B92" s="36"/>
      <c r="C92" s="14" t="s">
        <v>14</v>
      </c>
      <c r="D92" s="37">
        <v>0</v>
      </c>
      <c r="E92" s="37">
        <v>123</v>
      </c>
      <c r="F92" s="33"/>
    </row>
    <row r="93" spans="1:6" ht="15.75">
      <c r="A93" s="200"/>
      <c r="B93" s="36" t="s">
        <v>101</v>
      </c>
      <c r="C93" s="14" t="s">
        <v>102</v>
      </c>
      <c r="D93" s="38">
        <f>D94</f>
        <v>2400</v>
      </c>
      <c r="E93" s="38">
        <f>E94</f>
        <v>2400</v>
      </c>
      <c r="F93" s="9">
        <f>E93/D93</f>
        <v>1</v>
      </c>
    </row>
    <row r="94" spans="1:6" ht="15.75">
      <c r="A94" s="200"/>
      <c r="B94" s="36"/>
      <c r="C94" s="14" t="s">
        <v>14</v>
      </c>
      <c r="D94" s="37">
        <v>2400</v>
      </c>
      <c r="E94" s="37">
        <v>2400</v>
      </c>
      <c r="F94" s="12">
        <f>E94/D94</f>
        <v>1</v>
      </c>
    </row>
    <row r="95" spans="1:6" ht="15.75">
      <c r="A95" s="200"/>
      <c r="B95" s="36" t="s">
        <v>103</v>
      </c>
      <c r="C95" s="14" t="s">
        <v>104</v>
      </c>
      <c r="D95" s="15">
        <f>SUM(D96:D98)</f>
        <v>610000</v>
      </c>
      <c r="E95" s="15">
        <f>SUM(E96:E98)</f>
        <v>610214</v>
      </c>
      <c r="F95" s="39">
        <f>E95/D95</f>
        <v>1.0003508196721311</v>
      </c>
    </row>
    <row r="96" spans="1:6" ht="31.5">
      <c r="A96" s="200"/>
      <c r="B96" s="190"/>
      <c r="C96" s="10" t="s">
        <v>17</v>
      </c>
      <c r="D96" s="16">
        <v>10000</v>
      </c>
      <c r="E96" s="16">
        <v>9955</v>
      </c>
      <c r="F96" s="33">
        <f>E96/D96</f>
        <v>0.9955</v>
      </c>
    </row>
    <row r="97" spans="1:6" ht="31.5">
      <c r="A97" s="200"/>
      <c r="B97" s="192"/>
      <c r="C97" s="10" t="s">
        <v>105</v>
      </c>
      <c r="D97" s="16">
        <v>600000</v>
      </c>
      <c r="E97" s="16">
        <v>600000</v>
      </c>
      <c r="F97" s="33">
        <f>E97/D97</f>
        <v>1</v>
      </c>
    </row>
    <row r="98" spans="1:6" ht="15.75">
      <c r="A98" s="200"/>
      <c r="B98" s="191"/>
      <c r="C98" s="14" t="s">
        <v>14</v>
      </c>
      <c r="D98" s="16">
        <v>0</v>
      </c>
      <c r="E98" s="16">
        <v>259</v>
      </c>
      <c r="F98" s="33"/>
    </row>
    <row r="99" spans="1:6" ht="15.75">
      <c r="A99" s="200"/>
      <c r="B99" s="26" t="s">
        <v>106</v>
      </c>
      <c r="C99" s="27" t="s">
        <v>27</v>
      </c>
      <c r="D99" s="15">
        <f>SUM(D100:D100)</f>
        <v>172209</v>
      </c>
      <c r="E99" s="15">
        <f>SUM(E100:E100)</f>
        <v>172209</v>
      </c>
      <c r="F99" s="9">
        <f>E99/D99</f>
        <v>1</v>
      </c>
    </row>
    <row r="100" spans="1:6" ht="31.5">
      <c r="A100" s="200"/>
      <c r="B100" s="26"/>
      <c r="C100" s="10" t="s">
        <v>35</v>
      </c>
      <c r="D100" s="16">
        <v>172209</v>
      </c>
      <c r="E100" s="16">
        <v>172209</v>
      </c>
      <c r="F100" s="12">
        <f>E100/D100</f>
        <v>1</v>
      </c>
    </row>
    <row r="101" spans="1:6" ht="15.75">
      <c r="A101" s="200"/>
      <c r="B101" s="26" t="s">
        <v>107</v>
      </c>
      <c r="C101" s="10" t="s">
        <v>108</v>
      </c>
      <c r="D101" s="15">
        <f>SUM(D102:D102)</f>
        <v>0</v>
      </c>
      <c r="E101" s="15">
        <f>SUM(E102:E102)</f>
        <v>25</v>
      </c>
      <c r="F101" s="12"/>
    </row>
    <row r="102" spans="1:6" ht="15.75">
      <c r="A102" s="195"/>
      <c r="B102" s="26"/>
      <c r="C102" s="10" t="s">
        <v>28</v>
      </c>
      <c r="D102" s="16">
        <v>0</v>
      </c>
      <c r="E102" s="16">
        <v>25</v>
      </c>
      <c r="F102" s="12"/>
    </row>
    <row r="103" spans="1:6" ht="15.75">
      <c r="A103" s="199" t="s">
        <v>109</v>
      </c>
      <c r="B103" s="40"/>
      <c r="C103" s="21" t="s">
        <v>110</v>
      </c>
      <c r="D103" s="4">
        <f>D104</f>
        <v>25000</v>
      </c>
      <c r="E103" s="4">
        <f>E104</f>
        <v>25000</v>
      </c>
      <c r="F103" s="5">
        <f aca="true" t="shared" si="2" ref="F103:F166">E103/D103</f>
        <v>1</v>
      </c>
    </row>
    <row r="104" spans="1:6" ht="15.75">
      <c r="A104" s="200"/>
      <c r="B104" s="26" t="s">
        <v>111</v>
      </c>
      <c r="C104" s="27" t="s">
        <v>27</v>
      </c>
      <c r="D104" s="15">
        <f>D105</f>
        <v>25000</v>
      </c>
      <c r="E104" s="15">
        <f>E105</f>
        <v>25000</v>
      </c>
      <c r="F104" s="9">
        <f t="shared" si="2"/>
        <v>1</v>
      </c>
    </row>
    <row r="105" spans="1:6" ht="15.75">
      <c r="A105" s="195"/>
      <c r="B105" s="26"/>
      <c r="C105" s="10" t="s">
        <v>28</v>
      </c>
      <c r="D105" s="16">
        <v>25000</v>
      </c>
      <c r="E105" s="16">
        <v>25000</v>
      </c>
      <c r="F105" s="12">
        <f t="shared" si="2"/>
        <v>1</v>
      </c>
    </row>
    <row r="106" spans="1:6" ht="15.75">
      <c r="A106" s="235" t="s">
        <v>112</v>
      </c>
      <c r="B106" s="2"/>
      <c r="C106" s="3" t="s">
        <v>113</v>
      </c>
      <c r="D106" s="4">
        <f>SUM(D107,D112,D114,D116,D118,D120)</f>
        <v>10556218</v>
      </c>
      <c r="E106" s="4">
        <f>SUM(E107,E112,E114,E116,E118,E120)</f>
        <v>10026132</v>
      </c>
      <c r="F106" s="5">
        <f t="shared" si="2"/>
        <v>0.9497844777362499</v>
      </c>
    </row>
    <row r="107" spans="1:6" ht="15.75">
      <c r="A107" s="236"/>
      <c r="B107" s="6" t="s">
        <v>114</v>
      </c>
      <c r="C107" s="7" t="s">
        <v>115</v>
      </c>
      <c r="D107" s="8">
        <f>SUM(D108:D111)</f>
        <v>3380025</v>
      </c>
      <c r="E107" s="8">
        <f>SUM(E108:E111)</f>
        <v>3377594</v>
      </c>
      <c r="F107" s="9">
        <f t="shared" si="2"/>
        <v>0.9992807745504841</v>
      </c>
    </row>
    <row r="108" spans="1:6" ht="31.5">
      <c r="A108" s="236"/>
      <c r="B108" s="242"/>
      <c r="C108" s="10" t="s">
        <v>35</v>
      </c>
      <c r="D108" s="11">
        <v>253579</v>
      </c>
      <c r="E108" s="11">
        <v>251149</v>
      </c>
      <c r="F108" s="9">
        <f t="shared" si="2"/>
        <v>0.9904171875431325</v>
      </c>
    </row>
    <row r="109" spans="1:6" ht="31.5">
      <c r="A109" s="236"/>
      <c r="B109" s="243"/>
      <c r="C109" s="22" t="s">
        <v>116</v>
      </c>
      <c r="D109" s="11">
        <v>2729439</v>
      </c>
      <c r="E109" s="11">
        <v>2729438</v>
      </c>
      <c r="F109" s="12">
        <f t="shared" si="2"/>
        <v>0.9999996336243455</v>
      </c>
    </row>
    <row r="110" spans="1:6" ht="47.25">
      <c r="A110" s="236"/>
      <c r="B110" s="243"/>
      <c r="C110" s="10" t="s">
        <v>48</v>
      </c>
      <c r="D110" s="11">
        <v>230000</v>
      </c>
      <c r="E110" s="11">
        <v>230000</v>
      </c>
      <c r="F110" s="12">
        <f t="shared" si="2"/>
        <v>1</v>
      </c>
    </row>
    <row r="111" spans="1:6" ht="15.75">
      <c r="A111" s="236"/>
      <c r="B111" s="244"/>
      <c r="C111" s="10" t="s">
        <v>28</v>
      </c>
      <c r="D111" s="11">
        <v>167007</v>
      </c>
      <c r="E111" s="11">
        <v>167007</v>
      </c>
      <c r="F111" s="12">
        <f t="shared" si="2"/>
        <v>1</v>
      </c>
    </row>
    <row r="112" spans="1:6" ht="15.75">
      <c r="A112" s="236"/>
      <c r="B112" s="6" t="s">
        <v>117</v>
      </c>
      <c r="C112" s="10" t="s">
        <v>118</v>
      </c>
      <c r="D112" s="8">
        <f>D113</f>
        <v>300000</v>
      </c>
      <c r="E112" s="8">
        <f>E113</f>
        <v>205598</v>
      </c>
      <c r="F112" s="9">
        <f t="shared" si="2"/>
        <v>0.6853266666666666</v>
      </c>
    </row>
    <row r="113" spans="1:6" ht="47.25">
      <c r="A113" s="236"/>
      <c r="B113" s="6"/>
      <c r="C113" s="10" t="s">
        <v>11</v>
      </c>
      <c r="D113" s="11">
        <v>300000</v>
      </c>
      <c r="E113" s="11">
        <v>205598</v>
      </c>
      <c r="F113" s="12">
        <f t="shared" si="2"/>
        <v>0.6853266666666666</v>
      </c>
    </row>
    <row r="114" spans="1:6" ht="15.75">
      <c r="A114" s="193"/>
      <c r="B114" s="26" t="s">
        <v>119</v>
      </c>
      <c r="C114" s="27" t="s">
        <v>120</v>
      </c>
      <c r="D114" s="15">
        <f>SUM(D115)</f>
        <v>1044000</v>
      </c>
      <c r="E114" s="15">
        <f>SUM(E115)</f>
        <v>905535</v>
      </c>
      <c r="F114" s="9">
        <f t="shared" si="2"/>
        <v>0.8673706896551724</v>
      </c>
    </row>
    <row r="115" spans="1:6" ht="31.5">
      <c r="A115" s="193"/>
      <c r="B115" s="26"/>
      <c r="C115" s="10" t="s">
        <v>35</v>
      </c>
      <c r="D115" s="16">
        <v>1044000</v>
      </c>
      <c r="E115" s="16">
        <v>905535</v>
      </c>
      <c r="F115" s="12">
        <f t="shared" si="2"/>
        <v>0.8673706896551724</v>
      </c>
    </row>
    <row r="116" spans="1:6" ht="47.25">
      <c r="A116" s="193"/>
      <c r="B116" s="26" t="s">
        <v>121</v>
      </c>
      <c r="C116" s="28" t="s">
        <v>122</v>
      </c>
      <c r="D116" s="15">
        <f>SUM(D117)</f>
        <v>6677</v>
      </c>
      <c r="E116" s="15">
        <f>SUM(E117)</f>
        <v>6677</v>
      </c>
      <c r="F116" s="9">
        <f t="shared" si="2"/>
        <v>1</v>
      </c>
    </row>
    <row r="117" spans="1:6" ht="47.25">
      <c r="A117" s="193"/>
      <c r="B117" s="26"/>
      <c r="C117" s="10" t="s">
        <v>11</v>
      </c>
      <c r="D117" s="16">
        <v>6677</v>
      </c>
      <c r="E117" s="16">
        <v>6677</v>
      </c>
      <c r="F117" s="12">
        <f t="shared" si="2"/>
        <v>1</v>
      </c>
    </row>
    <row r="118" spans="1:6" ht="15.75">
      <c r="A118" s="193"/>
      <c r="B118" s="26" t="s">
        <v>123</v>
      </c>
      <c r="C118" s="10" t="s">
        <v>124</v>
      </c>
      <c r="D118" s="15">
        <f>SUM(D119)</f>
        <v>5325516</v>
      </c>
      <c r="E118" s="15">
        <f>SUM(E119)</f>
        <v>5030052</v>
      </c>
      <c r="F118" s="9">
        <f t="shared" si="2"/>
        <v>0.9445191789865997</v>
      </c>
    </row>
    <row r="119" spans="1:6" ht="47.25">
      <c r="A119" s="193"/>
      <c r="B119" s="26"/>
      <c r="C119" s="10" t="s">
        <v>11</v>
      </c>
      <c r="D119" s="16">
        <v>5325516</v>
      </c>
      <c r="E119" s="16">
        <v>5030052</v>
      </c>
      <c r="F119" s="12">
        <f t="shared" si="2"/>
        <v>0.9445191789865997</v>
      </c>
    </row>
    <row r="120" spans="1:6" ht="15.75">
      <c r="A120" s="193"/>
      <c r="B120" s="26" t="s">
        <v>125</v>
      </c>
      <c r="C120" s="28" t="s">
        <v>27</v>
      </c>
      <c r="D120" s="15">
        <f>SUM(D121:D122)</f>
        <v>500000</v>
      </c>
      <c r="E120" s="15">
        <f>SUM(E121:E122)</f>
        <v>500676</v>
      </c>
      <c r="F120" s="9">
        <f t="shared" si="2"/>
        <v>1.001352</v>
      </c>
    </row>
    <row r="121" spans="1:6" ht="15.75">
      <c r="A121" s="193"/>
      <c r="B121" s="246"/>
      <c r="C121" s="10" t="s">
        <v>28</v>
      </c>
      <c r="D121" s="16">
        <v>0</v>
      </c>
      <c r="E121" s="16">
        <v>676</v>
      </c>
      <c r="F121" s="12"/>
    </row>
    <row r="122" spans="1:6" ht="31.5">
      <c r="A122" s="194"/>
      <c r="B122" s="246"/>
      <c r="C122" s="10" t="s">
        <v>36</v>
      </c>
      <c r="D122" s="16">
        <v>500000</v>
      </c>
      <c r="E122" s="16">
        <v>500000</v>
      </c>
      <c r="F122" s="12">
        <f t="shared" si="2"/>
        <v>1</v>
      </c>
    </row>
    <row r="123" spans="1:6" ht="15.75">
      <c r="A123" s="235" t="s">
        <v>126</v>
      </c>
      <c r="B123" s="2"/>
      <c r="C123" s="3" t="s">
        <v>127</v>
      </c>
      <c r="D123" s="4">
        <f>SUM(D124,D130,D135,D126,D128)</f>
        <v>3213581</v>
      </c>
      <c r="E123" s="4">
        <f>SUM(E124,E130,E135,E126,E128)</f>
        <v>3211929</v>
      </c>
      <c r="F123" s="5">
        <f t="shared" si="2"/>
        <v>0.999485931737834</v>
      </c>
    </row>
    <row r="124" spans="1:6" ht="15.75">
      <c r="A124" s="236"/>
      <c r="B124" s="6" t="s">
        <v>128</v>
      </c>
      <c r="C124" s="7" t="s">
        <v>129</v>
      </c>
      <c r="D124" s="8">
        <f>D125</f>
        <v>100000</v>
      </c>
      <c r="E124" s="8">
        <f>E125</f>
        <v>100000</v>
      </c>
      <c r="F124" s="9">
        <f t="shared" si="2"/>
        <v>1</v>
      </c>
    </row>
    <row r="125" spans="1:6" ht="31.5">
      <c r="A125" s="236"/>
      <c r="B125" s="41"/>
      <c r="C125" s="10" t="s">
        <v>36</v>
      </c>
      <c r="D125" s="11">
        <v>100000</v>
      </c>
      <c r="E125" s="11">
        <v>100000</v>
      </c>
      <c r="F125" s="12">
        <f t="shared" si="2"/>
        <v>1</v>
      </c>
    </row>
    <row r="126" spans="1:6" ht="15.75">
      <c r="A126" s="236"/>
      <c r="B126" s="6" t="s">
        <v>130</v>
      </c>
      <c r="C126" s="7" t="s">
        <v>131</v>
      </c>
      <c r="D126" s="8">
        <f>D127</f>
        <v>2000</v>
      </c>
      <c r="E126" s="8">
        <f>E127</f>
        <v>2000</v>
      </c>
      <c r="F126" s="9">
        <f t="shared" si="2"/>
        <v>1</v>
      </c>
    </row>
    <row r="127" spans="1:6" ht="15.75">
      <c r="A127" s="236"/>
      <c r="B127" s="6"/>
      <c r="C127" s="7" t="s">
        <v>28</v>
      </c>
      <c r="D127" s="11">
        <v>2000</v>
      </c>
      <c r="E127" s="11">
        <v>2000</v>
      </c>
      <c r="F127" s="12">
        <f t="shared" si="2"/>
        <v>1</v>
      </c>
    </row>
    <row r="128" spans="1:6" ht="15.75">
      <c r="A128" s="236"/>
      <c r="B128" s="6" t="s">
        <v>132</v>
      </c>
      <c r="C128" s="7" t="s">
        <v>133</v>
      </c>
      <c r="D128" s="8">
        <f>D129</f>
        <v>95929</v>
      </c>
      <c r="E128" s="8">
        <f>E129</f>
        <v>98262</v>
      </c>
      <c r="F128" s="9">
        <f t="shared" si="2"/>
        <v>1.0243200700518091</v>
      </c>
    </row>
    <row r="129" spans="1:6" ht="15.75">
      <c r="A129" s="236"/>
      <c r="B129" s="6"/>
      <c r="C129" s="7" t="s">
        <v>28</v>
      </c>
      <c r="D129" s="11">
        <v>95929</v>
      </c>
      <c r="E129" s="11">
        <v>98262</v>
      </c>
      <c r="F129" s="12">
        <f t="shared" si="2"/>
        <v>1.0243200700518091</v>
      </c>
    </row>
    <row r="130" spans="1:6" ht="15.75">
      <c r="A130" s="236"/>
      <c r="B130" s="13" t="s">
        <v>134</v>
      </c>
      <c r="C130" s="14" t="s">
        <v>135</v>
      </c>
      <c r="D130" s="15">
        <f>SUM(D131:D134)</f>
        <v>3009017</v>
      </c>
      <c r="E130" s="15">
        <f>SUM(E131:E134)</f>
        <v>3000996</v>
      </c>
      <c r="F130" s="9">
        <f t="shared" si="2"/>
        <v>0.9973343454025019</v>
      </c>
    </row>
    <row r="131" spans="1:6" ht="15.75">
      <c r="A131" s="236"/>
      <c r="B131" s="239"/>
      <c r="C131" s="14" t="s">
        <v>14</v>
      </c>
      <c r="D131" s="16">
        <v>11800</v>
      </c>
      <c r="E131" s="16">
        <v>11800</v>
      </c>
      <c r="F131" s="12">
        <f t="shared" si="2"/>
        <v>1</v>
      </c>
    </row>
    <row r="132" spans="1:6" ht="31.5">
      <c r="A132" s="236"/>
      <c r="B132" s="240"/>
      <c r="C132" s="10" t="s">
        <v>35</v>
      </c>
      <c r="D132" s="16">
        <v>2912217</v>
      </c>
      <c r="E132" s="16">
        <v>2904271</v>
      </c>
      <c r="F132" s="12">
        <f t="shared" si="2"/>
        <v>0.9972714945349196</v>
      </c>
    </row>
    <row r="133" spans="1:6" ht="47.25">
      <c r="A133" s="236"/>
      <c r="B133" s="240"/>
      <c r="C133" s="10" t="s">
        <v>136</v>
      </c>
      <c r="D133" s="16">
        <v>79000</v>
      </c>
      <c r="E133" s="16">
        <v>79000</v>
      </c>
      <c r="F133" s="12">
        <f t="shared" si="2"/>
        <v>1</v>
      </c>
    </row>
    <row r="134" spans="1:6" ht="31.5">
      <c r="A134" s="236"/>
      <c r="B134" s="197"/>
      <c r="C134" s="10" t="s">
        <v>36</v>
      </c>
      <c r="D134" s="16">
        <v>6000</v>
      </c>
      <c r="E134" s="16">
        <v>5925</v>
      </c>
      <c r="F134" s="12">
        <f t="shared" si="2"/>
        <v>0.9875</v>
      </c>
    </row>
    <row r="135" spans="1:6" ht="15.75">
      <c r="A135" s="236"/>
      <c r="B135" s="26" t="s">
        <v>137</v>
      </c>
      <c r="C135" s="28" t="s">
        <v>27</v>
      </c>
      <c r="D135" s="15">
        <f>SUM(D136:D136)</f>
        <v>6635</v>
      </c>
      <c r="E135" s="15">
        <f>SUM(E136:E136)</f>
        <v>10671</v>
      </c>
      <c r="F135" s="9">
        <f t="shared" si="2"/>
        <v>1.6082893745290128</v>
      </c>
    </row>
    <row r="136" spans="1:6" ht="15.75">
      <c r="A136" s="238"/>
      <c r="B136" s="42"/>
      <c r="C136" s="10" t="s">
        <v>28</v>
      </c>
      <c r="D136" s="16">
        <v>6635</v>
      </c>
      <c r="E136" s="16">
        <v>10671</v>
      </c>
      <c r="F136" s="12">
        <f t="shared" si="2"/>
        <v>1.6082893745290128</v>
      </c>
    </row>
    <row r="137" spans="1:6" ht="15.75">
      <c r="A137" s="247">
        <v>900</v>
      </c>
      <c r="B137" s="43"/>
      <c r="C137" s="21" t="s">
        <v>138</v>
      </c>
      <c r="D137" s="4">
        <f>SUM(D138,D140,D142)</f>
        <v>243000</v>
      </c>
      <c r="E137" s="4">
        <f>SUM(E138,E140,E142)</f>
        <v>241001</v>
      </c>
      <c r="F137" s="5">
        <f t="shared" si="2"/>
        <v>0.9917736625514403</v>
      </c>
    </row>
    <row r="138" spans="1:6" ht="31.5">
      <c r="A138" s="248"/>
      <c r="B138" s="44" t="s">
        <v>139</v>
      </c>
      <c r="C138" s="22" t="s">
        <v>140</v>
      </c>
      <c r="D138" s="8">
        <f>D139</f>
        <v>11000</v>
      </c>
      <c r="E138" s="8">
        <f>E139</f>
        <v>9932</v>
      </c>
      <c r="F138" s="9">
        <f t="shared" si="2"/>
        <v>0.9029090909090909</v>
      </c>
    </row>
    <row r="139" spans="1:6" ht="15.75">
      <c r="A139" s="248"/>
      <c r="B139" s="44"/>
      <c r="C139" s="10" t="s">
        <v>28</v>
      </c>
      <c r="D139" s="11">
        <v>11000</v>
      </c>
      <c r="E139" s="11">
        <v>9932</v>
      </c>
      <c r="F139" s="12">
        <f t="shared" si="2"/>
        <v>0.9029090909090909</v>
      </c>
    </row>
    <row r="140" spans="1:6" ht="31.5">
      <c r="A140" s="248"/>
      <c r="B140" s="44" t="s">
        <v>141</v>
      </c>
      <c r="C140" s="10" t="s">
        <v>142</v>
      </c>
      <c r="D140" s="8">
        <f>D141</f>
        <v>2000</v>
      </c>
      <c r="E140" s="8">
        <f>E141</f>
        <v>2011</v>
      </c>
      <c r="F140" s="9">
        <f t="shared" si="2"/>
        <v>1.0055</v>
      </c>
    </row>
    <row r="141" spans="1:6" ht="15.75">
      <c r="A141" s="248"/>
      <c r="B141" s="44"/>
      <c r="C141" s="10" t="s">
        <v>28</v>
      </c>
      <c r="D141" s="11">
        <v>2000</v>
      </c>
      <c r="E141" s="11">
        <v>2011</v>
      </c>
      <c r="F141" s="12">
        <f t="shared" si="2"/>
        <v>1.0055</v>
      </c>
    </row>
    <row r="142" spans="1:6" ht="15.75">
      <c r="A142" s="248"/>
      <c r="B142" s="44" t="s">
        <v>143</v>
      </c>
      <c r="C142" s="22" t="s">
        <v>27</v>
      </c>
      <c r="D142" s="8">
        <f>SUM(D143:D144)</f>
        <v>230000</v>
      </c>
      <c r="E142" s="8">
        <f>SUM(E143:E144)</f>
        <v>229058</v>
      </c>
      <c r="F142" s="9">
        <f t="shared" si="2"/>
        <v>0.9959043478260869</v>
      </c>
    </row>
    <row r="143" spans="1:6" ht="31.5">
      <c r="A143" s="248"/>
      <c r="B143" s="249"/>
      <c r="C143" s="10" t="s">
        <v>17</v>
      </c>
      <c r="D143" s="16">
        <v>85213</v>
      </c>
      <c r="E143" s="16">
        <v>84271</v>
      </c>
      <c r="F143" s="12">
        <f t="shared" si="2"/>
        <v>0.988945348714398</v>
      </c>
    </row>
    <row r="144" spans="1:6" ht="31.5">
      <c r="A144" s="248"/>
      <c r="B144" s="250"/>
      <c r="C144" s="10" t="s">
        <v>19</v>
      </c>
      <c r="D144" s="16">
        <v>144787</v>
      </c>
      <c r="E144" s="16">
        <v>144787</v>
      </c>
      <c r="F144" s="12">
        <f t="shared" si="2"/>
        <v>1</v>
      </c>
    </row>
    <row r="145" spans="1:6" ht="15.75">
      <c r="A145" s="248">
        <v>921</v>
      </c>
      <c r="B145" s="29"/>
      <c r="C145" s="21" t="s">
        <v>144</v>
      </c>
      <c r="D145" s="4">
        <f>SUM(D146,D148,D150,D152,D155,D158,D160,D165,D168)</f>
        <v>8112143</v>
      </c>
      <c r="E145" s="4">
        <f>SUM(E146,E148,E150,E152,E155,E158,E160,E165,E168)</f>
        <v>7110406</v>
      </c>
      <c r="F145" s="5">
        <f>E145/D145</f>
        <v>0.8765138878838797</v>
      </c>
    </row>
    <row r="146" spans="1:6" ht="15.75">
      <c r="A146" s="248"/>
      <c r="B146" s="31" t="s">
        <v>145</v>
      </c>
      <c r="C146" s="22" t="s">
        <v>146</v>
      </c>
      <c r="D146" s="8">
        <f>D147</f>
        <v>0</v>
      </c>
      <c r="E146" s="8">
        <f>E147</f>
        <v>144</v>
      </c>
      <c r="F146" s="33"/>
    </row>
    <row r="147" spans="1:6" ht="15.75">
      <c r="A147" s="248"/>
      <c r="B147" s="34"/>
      <c r="C147" s="22" t="s">
        <v>28</v>
      </c>
      <c r="D147" s="11">
        <v>0</v>
      </c>
      <c r="E147" s="11">
        <v>144</v>
      </c>
      <c r="F147" s="33"/>
    </row>
    <row r="148" spans="1:6" ht="15.75">
      <c r="A148" s="248"/>
      <c r="B148" s="31" t="s">
        <v>147</v>
      </c>
      <c r="C148" s="22" t="s">
        <v>148</v>
      </c>
      <c r="D148" s="8">
        <f>D149</f>
        <v>210786</v>
      </c>
      <c r="E148" s="8">
        <f>E149</f>
        <v>210786</v>
      </c>
      <c r="F148" s="9">
        <f t="shared" si="2"/>
        <v>1</v>
      </c>
    </row>
    <row r="149" spans="1:6" ht="31.5">
      <c r="A149" s="248"/>
      <c r="B149" s="34"/>
      <c r="C149" s="22" t="s">
        <v>35</v>
      </c>
      <c r="D149" s="11">
        <v>210786</v>
      </c>
      <c r="E149" s="11">
        <v>210786</v>
      </c>
      <c r="F149" s="12">
        <f t="shared" si="2"/>
        <v>1</v>
      </c>
    </row>
    <row r="150" spans="1:6" ht="15.75">
      <c r="A150" s="248"/>
      <c r="B150" s="31" t="s">
        <v>149</v>
      </c>
      <c r="C150" s="22" t="s">
        <v>150</v>
      </c>
      <c r="D150" s="8">
        <f>D151</f>
        <v>301023</v>
      </c>
      <c r="E150" s="8">
        <f>E151</f>
        <v>301023</v>
      </c>
      <c r="F150" s="9">
        <f t="shared" si="2"/>
        <v>1</v>
      </c>
    </row>
    <row r="151" spans="1:6" ht="31.5">
      <c r="A151" s="248"/>
      <c r="B151" s="34"/>
      <c r="C151" s="22" t="s">
        <v>35</v>
      </c>
      <c r="D151" s="11">
        <v>301023</v>
      </c>
      <c r="E151" s="11">
        <v>301023</v>
      </c>
      <c r="F151" s="12">
        <f t="shared" si="2"/>
        <v>1</v>
      </c>
    </row>
    <row r="152" spans="1:6" ht="15.75">
      <c r="A152" s="248"/>
      <c r="B152" s="31" t="s">
        <v>151</v>
      </c>
      <c r="C152" s="22" t="s">
        <v>152</v>
      </c>
      <c r="D152" s="8">
        <f>SUM(D153:D154)</f>
        <v>238641</v>
      </c>
      <c r="E152" s="8">
        <f>SUM(E153:E154)</f>
        <v>236760</v>
      </c>
      <c r="F152" s="9">
        <f t="shared" si="2"/>
        <v>0.9921178674242901</v>
      </c>
    </row>
    <row r="153" spans="1:6" ht="31.5">
      <c r="A153" s="248"/>
      <c r="B153" s="249"/>
      <c r="C153" s="22" t="s">
        <v>153</v>
      </c>
      <c r="D153" s="11">
        <v>16100</v>
      </c>
      <c r="E153" s="11">
        <v>14219</v>
      </c>
      <c r="F153" s="12">
        <f t="shared" si="2"/>
        <v>0.883167701863354</v>
      </c>
    </row>
    <row r="154" spans="1:6" ht="31.5">
      <c r="A154" s="248"/>
      <c r="B154" s="250"/>
      <c r="C154" s="22" t="s">
        <v>35</v>
      </c>
      <c r="D154" s="11">
        <v>222541</v>
      </c>
      <c r="E154" s="11">
        <v>222541</v>
      </c>
      <c r="F154" s="12">
        <f t="shared" si="2"/>
        <v>1</v>
      </c>
    </row>
    <row r="155" spans="1:6" ht="15.75">
      <c r="A155" s="248"/>
      <c r="B155" s="44" t="s">
        <v>154</v>
      </c>
      <c r="C155" s="22" t="s">
        <v>155</v>
      </c>
      <c r="D155" s="8">
        <f>SUM(D156:D157)</f>
        <v>28109</v>
      </c>
      <c r="E155" s="8">
        <f>SUM(E156:E157)</f>
        <v>28109</v>
      </c>
      <c r="F155" s="9">
        <f t="shared" si="2"/>
        <v>1</v>
      </c>
    </row>
    <row r="156" spans="1:6" ht="31.5">
      <c r="A156" s="248"/>
      <c r="B156" s="249"/>
      <c r="C156" s="22" t="s">
        <v>153</v>
      </c>
      <c r="D156" s="11">
        <v>10000</v>
      </c>
      <c r="E156" s="11">
        <v>10000</v>
      </c>
      <c r="F156" s="12">
        <f t="shared" si="2"/>
        <v>1</v>
      </c>
    </row>
    <row r="157" spans="1:6" ht="31.5">
      <c r="A157" s="248"/>
      <c r="B157" s="250"/>
      <c r="C157" s="22" t="s">
        <v>35</v>
      </c>
      <c r="D157" s="11">
        <v>18109</v>
      </c>
      <c r="E157" s="11">
        <v>18109</v>
      </c>
      <c r="F157" s="12">
        <f t="shared" si="2"/>
        <v>1</v>
      </c>
    </row>
    <row r="158" spans="1:6" ht="15.75">
      <c r="A158" s="248"/>
      <c r="B158" s="44" t="s">
        <v>156</v>
      </c>
      <c r="C158" s="22" t="s">
        <v>157</v>
      </c>
      <c r="D158" s="8">
        <f>D159</f>
        <v>87176</v>
      </c>
      <c r="E158" s="8">
        <f>E159</f>
        <v>87176</v>
      </c>
      <c r="F158" s="9">
        <f t="shared" si="2"/>
        <v>1</v>
      </c>
    </row>
    <row r="159" spans="1:6" ht="31.5">
      <c r="A159" s="248"/>
      <c r="B159" s="45"/>
      <c r="C159" s="22" t="s">
        <v>35</v>
      </c>
      <c r="D159" s="11">
        <v>87176</v>
      </c>
      <c r="E159" s="11">
        <v>87176</v>
      </c>
      <c r="F159" s="12">
        <f t="shared" si="2"/>
        <v>1</v>
      </c>
    </row>
    <row r="160" spans="1:6" ht="15.75">
      <c r="A160" s="248"/>
      <c r="B160" s="26" t="s">
        <v>158</v>
      </c>
      <c r="C160" s="10" t="s">
        <v>159</v>
      </c>
      <c r="D160" s="15">
        <f>SUM(D161:D164)</f>
        <v>1467882</v>
      </c>
      <c r="E160" s="15">
        <f>SUM(E161:E164)</f>
        <v>1467882</v>
      </c>
      <c r="F160" s="9">
        <f t="shared" si="2"/>
        <v>1</v>
      </c>
    </row>
    <row r="161" spans="1:6" ht="31.5">
      <c r="A161" s="248"/>
      <c r="B161" s="254"/>
      <c r="C161" s="10" t="s">
        <v>35</v>
      </c>
      <c r="D161" s="16">
        <v>186882</v>
      </c>
      <c r="E161" s="16">
        <v>186882</v>
      </c>
      <c r="F161" s="12">
        <f t="shared" si="2"/>
        <v>1</v>
      </c>
    </row>
    <row r="162" spans="1:6" ht="47.25">
      <c r="A162" s="248"/>
      <c r="B162" s="254"/>
      <c r="C162" s="10" t="s">
        <v>160</v>
      </c>
      <c r="D162" s="16">
        <v>1161000</v>
      </c>
      <c r="E162" s="16">
        <v>1161000</v>
      </c>
      <c r="F162" s="12">
        <f t="shared" si="2"/>
        <v>1</v>
      </c>
    </row>
    <row r="163" spans="1:6" ht="31.5">
      <c r="A163" s="248"/>
      <c r="B163" s="254"/>
      <c r="C163" s="46" t="s">
        <v>20</v>
      </c>
      <c r="D163" s="16">
        <v>70000</v>
      </c>
      <c r="E163" s="16">
        <v>70000</v>
      </c>
      <c r="F163" s="12">
        <f t="shared" si="2"/>
        <v>1</v>
      </c>
    </row>
    <row r="164" spans="1:6" ht="31.5">
      <c r="A164" s="248"/>
      <c r="B164" s="255"/>
      <c r="C164" s="10" t="s">
        <v>161</v>
      </c>
      <c r="D164" s="16">
        <v>50000</v>
      </c>
      <c r="E164" s="16">
        <v>50000</v>
      </c>
      <c r="F164" s="12">
        <f t="shared" si="2"/>
        <v>1</v>
      </c>
    </row>
    <row r="165" spans="1:6" ht="15.75">
      <c r="A165" s="248"/>
      <c r="B165" s="26" t="s">
        <v>162</v>
      </c>
      <c r="C165" s="10" t="s">
        <v>163</v>
      </c>
      <c r="D165" s="15">
        <f>SUM(D166:D167)</f>
        <v>5253526</v>
      </c>
      <c r="E165" s="15">
        <f>SUM(E166:E167)</f>
        <v>4253526</v>
      </c>
      <c r="F165" s="9">
        <f t="shared" si="2"/>
        <v>0.8096516511006132</v>
      </c>
    </row>
    <row r="166" spans="1:6" ht="31.5">
      <c r="A166" s="248"/>
      <c r="B166" s="256"/>
      <c r="C166" s="10" t="s">
        <v>35</v>
      </c>
      <c r="D166" s="16">
        <v>753526</v>
      </c>
      <c r="E166" s="16">
        <v>753526</v>
      </c>
      <c r="F166" s="12">
        <f t="shared" si="2"/>
        <v>1</v>
      </c>
    </row>
    <row r="167" spans="1:6" ht="31.5">
      <c r="A167" s="248"/>
      <c r="B167" s="254"/>
      <c r="C167" s="47" t="s">
        <v>36</v>
      </c>
      <c r="D167" s="48">
        <v>4500000</v>
      </c>
      <c r="E167" s="48">
        <v>3500000</v>
      </c>
      <c r="F167" s="49">
        <f>E167/D167</f>
        <v>0.7777777777777778</v>
      </c>
    </row>
    <row r="168" spans="1:6" ht="15.75">
      <c r="A168" s="248"/>
      <c r="B168" s="26" t="s">
        <v>164</v>
      </c>
      <c r="C168" s="10" t="s">
        <v>27</v>
      </c>
      <c r="D168" s="15">
        <f>D169</f>
        <v>525000</v>
      </c>
      <c r="E168" s="15">
        <f>E169</f>
        <v>525000</v>
      </c>
      <c r="F168" s="9">
        <f>E168/D168</f>
        <v>1</v>
      </c>
    </row>
    <row r="169" spans="1:6" ht="48" thickBot="1">
      <c r="A169" s="253"/>
      <c r="B169" s="26"/>
      <c r="C169" s="10" t="s">
        <v>136</v>
      </c>
      <c r="D169" s="16">
        <v>525000</v>
      </c>
      <c r="E169" s="16">
        <v>525000</v>
      </c>
      <c r="F169" s="12">
        <f>E169/D169</f>
        <v>1</v>
      </c>
    </row>
    <row r="170" spans="1:6" ht="20.25" thickBot="1">
      <c r="A170" s="251" t="s">
        <v>165</v>
      </c>
      <c r="B170" s="252"/>
      <c r="C170" s="252"/>
      <c r="D170" s="50">
        <f>SUM(D5,D25,D30,D46,D51,D54,D62,D69,D76,D85,D103,D106,D123,D137,D145)</f>
        <v>283535327</v>
      </c>
      <c r="E170" s="50">
        <f>SUM(E5,E25,E30,E46,E51,E54,E62,E69,E76,E85,E103,E106,E123,E137,E145)</f>
        <v>271843091</v>
      </c>
      <c r="F170" s="51">
        <f>E170/D170</f>
        <v>0.9587626835650007</v>
      </c>
    </row>
  </sheetData>
  <mergeCells count="44">
    <mergeCell ref="A170:C170"/>
    <mergeCell ref="A145:A169"/>
    <mergeCell ref="B153:B154"/>
    <mergeCell ref="B156:B157"/>
    <mergeCell ref="B161:B164"/>
    <mergeCell ref="B166:B167"/>
    <mergeCell ref="A123:A136"/>
    <mergeCell ref="B131:B134"/>
    <mergeCell ref="A137:A144"/>
    <mergeCell ref="B143:B144"/>
    <mergeCell ref="A103:A105"/>
    <mergeCell ref="A106:A122"/>
    <mergeCell ref="B108:B111"/>
    <mergeCell ref="B121:B122"/>
    <mergeCell ref="A76:A84"/>
    <mergeCell ref="A85:A102"/>
    <mergeCell ref="B89:B90"/>
    <mergeCell ref="B96:B98"/>
    <mergeCell ref="A62:A68"/>
    <mergeCell ref="B64:B66"/>
    <mergeCell ref="B67:B68"/>
    <mergeCell ref="A69:A75"/>
    <mergeCell ref="B70:B71"/>
    <mergeCell ref="B73:B75"/>
    <mergeCell ref="A46:A50"/>
    <mergeCell ref="A51:A53"/>
    <mergeCell ref="A54:A61"/>
    <mergeCell ref="B58:B59"/>
    <mergeCell ref="A30:A45"/>
    <mergeCell ref="B32:B33"/>
    <mergeCell ref="B39:B42"/>
    <mergeCell ref="B44:B45"/>
    <mergeCell ref="A5:A24"/>
    <mergeCell ref="B11:B15"/>
    <mergeCell ref="B19:B20"/>
    <mergeCell ref="A25:A29"/>
    <mergeCell ref="B27:B29"/>
    <mergeCell ref="B1:F1"/>
    <mergeCell ref="A3:A4"/>
    <mergeCell ref="B3:B4"/>
    <mergeCell ref="C3:C4"/>
    <mergeCell ref="D3:D4"/>
    <mergeCell ref="E3:E4"/>
    <mergeCell ref="F3:F4"/>
  </mergeCells>
  <printOptions/>
  <pageMargins left="0.75" right="0.75" top="1" bottom="1" header="0.5" footer="0.5"/>
  <pageSetup horizontalDpi="600" verticalDpi="600" orientation="landscape" paperSize="9" scale="95" r:id="rId1"/>
  <rowBreaks count="7" manualBreakCount="7">
    <brk id="17" max="255" man="1"/>
    <brk id="37" max="255" man="1"/>
    <brk id="78" max="255" man="1"/>
    <brk id="102" max="255" man="1"/>
    <brk id="119" max="255" man="1"/>
    <brk id="141" max="255" man="1"/>
    <brk id="159" max="255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1:G9"/>
  <sheetViews>
    <sheetView tabSelected="1" zoomScaleSheetLayoutView="120" workbookViewId="0" topLeftCell="A1">
      <selection activeCell="C31" sqref="C31"/>
    </sheetView>
  </sheetViews>
  <sheetFormatPr defaultColWidth="9.00390625" defaultRowHeight="12.75"/>
  <cols>
    <col min="1" max="1" width="9.125" style="113" customWidth="1"/>
    <col min="2" max="2" width="2.875" style="113" customWidth="1"/>
    <col min="3" max="3" width="43.375" style="113" customWidth="1"/>
    <col min="4" max="4" width="10.625" style="113" bestFit="1" customWidth="1"/>
    <col min="5" max="5" width="10.375" style="113" bestFit="1" customWidth="1"/>
    <col min="6" max="6" width="10.625" style="113" bestFit="1" customWidth="1"/>
    <col min="7" max="7" width="10.00390625" style="113" bestFit="1" customWidth="1"/>
    <col min="8" max="16384" width="9.125" style="113" customWidth="1"/>
  </cols>
  <sheetData>
    <row r="1" spans="1:7" ht="33" customHeight="1">
      <c r="A1" s="313"/>
      <c r="B1" s="314"/>
      <c r="C1" s="314"/>
      <c r="D1" s="314"/>
      <c r="E1" s="314"/>
      <c r="F1" s="314"/>
      <c r="G1" s="314"/>
    </row>
    <row r="3" spans="1:7" ht="13.5" thickBot="1">
      <c r="A3" s="307" t="s">
        <v>243</v>
      </c>
      <c r="B3" s="307"/>
      <c r="C3" s="307"/>
      <c r="D3" s="307"/>
      <c r="E3" s="307"/>
      <c r="F3" s="307"/>
      <c r="G3" s="307"/>
    </row>
    <row r="4" spans="1:7" ht="13.5" thickTop="1">
      <c r="A4" s="320" t="s">
        <v>244</v>
      </c>
      <c r="B4" s="321"/>
      <c r="C4" s="305" t="s">
        <v>202</v>
      </c>
      <c r="D4" s="305" t="s">
        <v>225</v>
      </c>
      <c r="E4" s="305"/>
      <c r="F4" s="305" t="s">
        <v>226</v>
      </c>
      <c r="G4" s="306"/>
    </row>
    <row r="5" spans="1:7" ht="12.75">
      <c r="A5" s="322"/>
      <c r="B5" s="323"/>
      <c r="C5" s="310"/>
      <c r="D5" s="156" t="s">
        <v>227</v>
      </c>
      <c r="E5" s="156" t="s">
        <v>5</v>
      </c>
      <c r="F5" s="156" t="s">
        <v>227</v>
      </c>
      <c r="G5" s="157" t="s">
        <v>5</v>
      </c>
    </row>
    <row r="6" spans="1:7" ht="24.75" customHeight="1">
      <c r="A6" s="318" t="s">
        <v>245</v>
      </c>
      <c r="B6" s="319"/>
      <c r="C6" s="186" t="s">
        <v>246</v>
      </c>
      <c r="D6" s="187">
        <v>8423303</v>
      </c>
      <c r="E6" s="187">
        <v>8543176</v>
      </c>
      <c r="F6" s="187">
        <v>8423303</v>
      </c>
      <c r="G6" s="188">
        <v>5857011</v>
      </c>
    </row>
    <row r="7" spans="1:7" ht="25.5">
      <c r="A7" s="318">
        <v>2</v>
      </c>
      <c r="B7" s="319"/>
      <c r="C7" s="189" t="s">
        <v>247</v>
      </c>
      <c r="D7" s="187">
        <v>2648671</v>
      </c>
      <c r="E7" s="187">
        <v>3568824</v>
      </c>
      <c r="F7" s="187">
        <v>2648671</v>
      </c>
      <c r="G7" s="188">
        <v>1331523</v>
      </c>
    </row>
    <row r="8" spans="1:7" ht="14.25" thickBot="1">
      <c r="A8" s="311" t="s">
        <v>165</v>
      </c>
      <c r="B8" s="312"/>
      <c r="C8" s="302"/>
      <c r="D8" s="167">
        <f>SUM(D6:D7)</f>
        <v>11071974</v>
      </c>
      <c r="E8" s="167">
        <f>SUM(E6:E7)</f>
        <v>12112000</v>
      </c>
      <c r="F8" s="167">
        <f>SUM(F6:F7)</f>
        <v>11071974</v>
      </c>
      <c r="G8" s="168">
        <f>SUM(G6:G7)</f>
        <v>7188534</v>
      </c>
    </row>
    <row r="9" spans="1:3" ht="13.5" thickTop="1">
      <c r="A9" s="179"/>
      <c r="B9" s="179"/>
      <c r="C9" s="113" t="s">
        <v>248</v>
      </c>
    </row>
  </sheetData>
  <mergeCells count="9">
    <mergeCell ref="A6:B6"/>
    <mergeCell ref="A7:B7"/>
    <mergeCell ref="A8:C8"/>
    <mergeCell ref="A1:G1"/>
    <mergeCell ref="D4:E4"/>
    <mergeCell ref="F4:G4"/>
    <mergeCell ref="A3:G3"/>
    <mergeCell ref="C4:C5"/>
    <mergeCell ref="A4:B5"/>
  </mergeCells>
  <printOptions horizontalCentered="1"/>
  <pageMargins left="0.7874015748031497" right="0.7874015748031497" top="1.5748031496062993" bottom="0.984251968503937" header="0.5118110236220472" footer="0.5118110236220472"/>
  <pageSetup horizontalDpi="300" verticalDpi="300" orientation="landscape" paperSize="9" scale="12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3"/>
  <sheetViews>
    <sheetView zoomScaleSheetLayoutView="100" workbookViewId="0" topLeftCell="A7">
      <selection activeCell="A13" sqref="A13:C13"/>
    </sheetView>
  </sheetViews>
  <sheetFormatPr defaultColWidth="9.00390625" defaultRowHeight="12.75"/>
  <cols>
    <col min="1" max="1" width="68.375" style="113" customWidth="1"/>
    <col min="2" max="2" width="15.25390625" style="113" customWidth="1"/>
    <col min="3" max="3" width="14.00390625" style="113" customWidth="1"/>
    <col min="4" max="16384" width="9.125" style="113" customWidth="1"/>
  </cols>
  <sheetData>
    <row r="1" spans="1:3" ht="43.5" customHeight="1" thickBot="1">
      <c r="A1" s="258" t="s">
        <v>249</v>
      </c>
      <c r="B1" s="258"/>
      <c r="C1" s="258"/>
    </row>
    <row r="2" spans="1:3" ht="39.75" customHeight="1">
      <c r="A2" s="201" t="s">
        <v>250</v>
      </c>
      <c r="B2" s="202" t="s">
        <v>251</v>
      </c>
      <c r="C2" s="203" t="s">
        <v>204</v>
      </c>
    </row>
    <row r="3" spans="1:3" ht="39.75" customHeight="1">
      <c r="A3" s="204" t="s">
        <v>252</v>
      </c>
      <c r="B3" s="205">
        <v>142516805</v>
      </c>
      <c r="C3" s="206">
        <f aca="true" t="shared" si="0" ref="C3:C9">B3/$B$9</f>
        <v>0.5242612732063144</v>
      </c>
    </row>
    <row r="4" spans="1:3" ht="40.5" customHeight="1">
      <c r="A4" s="207" t="s">
        <v>253</v>
      </c>
      <c r="B4" s="208">
        <v>99880897</v>
      </c>
      <c r="C4" s="209">
        <f t="shared" si="0"/>
        <v>0.36742113486342015</v>
      </c>
    </row>
    <row r="5" spans="1:3" ht="39.75" customHeight="1">
      <c r="A5" s="207" t="s">
        <v>254</v>
      </c>
      <c r="B5" s="208">
        <v>17499889</v>
      </c>
      <c r="C5" s="209">
        <f t="shared" si="0"/>
        <v>0.06437496327614962</v>
      </c>
    </row>
    <row r="6" spans="1:3" ht="39.75" customHeight="1">
      <c r="A6" s="207" t="s">
        <v>255</v>
      </c>
      <c r="B6" s="208">
        <v>1010446</v>
      </c>
      <c r="C6" s="209">
        <f t="shared" si="0"/>
        <v>0.003717019241809607</v>
      </c>
    </row>
    <row r="7" spans="1:3" ht="56.25" customHeight="1">
      <c r="A7" s="210" t="s">
        <v>256</v>
      </c>
      <c r="B7" s="208">
        <v>3760131</v>
      </c>
      <c r="C7" s="209">
        <f t="shared" si="0"/>
        <v>0.013831990307967768</v>
      </c>
    </row>
    <row r="8" spans="1:8" ht="39.75" customHeight="1">
      <c r="A8" s="211" t="s">
        <v>257</v>
      </c>
      <c r="B8" s="150">
        <v>7174923</v>
      </c>
      <c r="C8" s="212">
        <f t="shared" si="0"/>
        <v>0.026393619104338392</v>
      </c>
      <c r="H8" s="213"/>
    </row>
    <row r="9" spans="1:4" ht="33.75" customHeight="1" thickBot="1">
      <c r="A9" s="214" t="s">
        <v>258</v>
      </c>
      <c r="B9" s="215">
        <f>SUM(B3:B8)</f>
        <v>271843091</v>
      </c>
      <c r="C9" s="216">
        <f t="shared" si="0"/>
        <v>1</v>
      </c>
      <c r="D9" s="217"/>
    </row>
    <row r="10" ht="9" customHeight="1"/>
    <row r="11" ht="11.25" customHeight="1"/>
    <row r="12" ht="14.25" customHeight="1"/>
    <row r="13" spans="1:3" ht="408" customHeight="1">
      <c r="A13" s="257"/>
      <c r="B13" s="257"/>
      <c r="C13" s="257"/>
    </row>
    <row r="17" ht="12" customHeight="1"/>
  </sheetData>
  <mergeCells count="2">
    <mergeCell ref="A13:C13"/>
    <mergeCell ref="A1:C1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scale="86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M308"/>
  <sheetViews>
    <sheetView zoomScale="75" zoomScaleNormal="75" zoomScaleSheetLayoutView="75" workbookViewId="0" topLeftCell="A1">
      <selection activeCell="B12" sqref="B12"/>
    </sheetView>
  </sheetViews>
  <sheetFormatPr defaultColWidth="9.00390625" defaultRowHeight="12.75"/>
  <cols>
    <col min="1" max="1" width="9.125" style="52" customWidth="1"/>
    <col min="2" max="2" width="9.00390625" style="52" customWidth="1"/>
    <col min="3" max="3" width="61.375" style="52" customWidth="1"/>
    <col min="4" max="4" width="16.00390625" style="52" customWidth="1"/>
    <col min="5" max="5" width="16.75390625" style="52" customWidth="1"/>
    <col min="6" max="6" width="15.25390625" style="52" customWidth="1"/>
    <col min="7" max="7" width="15.00390625" style="52" customWidth="1"/>
    <col min="8" max="8" width="14.375" style="52" customWidth="1"/>
    <col min="9" max="9" width="14.625" style="52" customWidth="1"/>
    <col min="10" max="10" width="17.00390625" style="52" customWidth="1"/>
    <col min="11" max="11" width="13.75390625" style="52" customWidth="1"/>
    <col min="12" max="12" width="12.375" style="52" bestFit="1" customWidth="1"/>
    <col min="13" max="16384" width="9.125" style="52" customWidth="1"/>
  </cols>
  <sheetData>
    <row r="1" spans="2:12" ht="46.5" customHeight="1">
      <c r="B1" s="269" t="s">
        <v>166</v>
      </c>
      <c r="C1" s="270"/>
      <c r="D1" s="270"/>
      <c r="E1" s="270"/>
      <c r="F1" s="270"/>
      <c r="G1" s="270"/>
      <c r="H1" s="270"/>
      <c r="I1" s="270"/>
      <c r="J1" s="270"/>
      <c r="K1" s="270"/>
      <c r="L1" s="270"/>
    </row>
    <row r="2" ht="13.5" thickBot="1"/>
    <row r="3" spans="1:12" ht="12.75">
      <c r="A3" s="264" t="s">
        <v>1</v>
      </c>
      <c r="B3" s="273" t="s">
        <v>2</v>
      </c>
      <c r="C3" s="275" t="s">
        <v>3</v>
      </c>
      <c r="D3" s="271" t="s">
        <v>4</v>
      </c>
      <c r="E3" s="277" t="s">
        <v>5</v>
      </c>
      <c r="F3" s="277" t="s">
        <v>167</v>
      </c>
      <c r="G3" s="277"/>
      <c r="H3" s="277"/>
      <c r="I3" s="277"/>
      <c r="J3" s="277"/>
      <c r="K3" s="277"/>
      <c r="L3" s="279" t="s">
        <v>6</v>
      </c>
    </row>
    <row r="4" spans="1:12" ht="12.75">
      <c r="A4" s="265"/>
      <c r="B4" s="274"/>
      <c r="C4" s="276"/>
      <c r="D4" s="272"/>
      <c r="E4" s="278"/>
      <c r="F4" s="281" t="s">
        <v>168</v>
      </c>
      <c r="G4" s="282" t="s">
        <v>169</v>
      </c>
      <c r="H4" s="283"/>
      <c r="I4" s="283"/>
      <c r="J4" s="284"/>
      <c r="K4" s="281" t="s">
        <v>170</v>
      </c>
      <c r="L4" s="280"/>
    </row>
    <row r="5" spans="1:12" ht="55.5" customHeight="1">
      <c r="A5" s="265"/>
      <c r="B5" s="274"/>
      <c r="C5" s="276"/>
      <c r="D5" s="272"/>
      <c r="E5" s="278"/>
      <c r="F5" s="281"/>
      <c r="G5" s="53" t="s">
        <v>171</v>
      </c>
      <c r="H5" s="54" t="s">
        <v>172</v>
      </c>
      <c r="I5" s="53" t="s">
        <v>173</v>
      </c>
      <c r="J5" s="55" t="s">
        <v>174</v>
      </c>
      <c r="K5" s="278"/>
      <c r="L5" s="280"/>
    </row>
    <row r="6" spans="1:14" ht="20.25" customHeight="1">
      <c r="A6" s="268" t="s">
        <v>7</v>
      </c>
      <c r="B6" s="56"/>
      <c r="C6" s="57" t="s">
        <v>8</v>
      </c>
      <c r="D6" s="58">
        <f>SUM(D7:D12)</f>
        <v>71462755</v>
      </c>
      <c r="E6" s="58">
        <f aca="true" t="shared" si="0" ref="E6:E32">SUM(F6,K6)</f>
        <v>61443667</v>
      </c>
      <c r="F6" s="59">
        <f aca="true" t="shared" si="1" ref="F6:F45">SUM(G6:J6)</f>
        <v>16253853</v>
      </c>
      <c r="G6" s="59">
        <f>SUM(G7:G12)</f>
        <v>6570743</v>
      </c>
      <c r="H6" s="59">
        <f>SUM(H7:H12)</f>
        <v>220000</v>
      </c>
      <c r="I6" s="59">
        <f>SUM(I7:I12)</f>
        <v>9463110</v>
      </c>
      <c r="J6" s="59">
        <v>0</v>
      </c>
      <c r="K6" s="59">
        <f>SUM(K7:K12)</f>
        <v>45189814</v>
      </c>
      <c r="L6" s="60">
        <f>E6/D6</f>
        <v>0.8597998635792868</v>
      </c>
      <c r="M6" s="61"/>
      <c r="N6" s="61"/>
    </row>
    <row r="7" spans="1:14" ht="15.75" customHeight="1">
      <c r="A7" s="262"/>
      <c r="B7" s="63" t="s">
        <v>9</v>
      </c>
      <c r="C7" s="64" t="s">
        <v>10</v>
      </c>
      <c r="D7" s="65">
        <v>50000</v>
      </c>
      <c r="E7" s="65">
        <f t="shared" si="0"/>
        <v>49500</v>
      </c>
      <c r="F7" s="65">
        <f t="shared" si="1"/>
        <v>49500</v>
      </c>
      <c r="G7" s="65">
        <v>0</v>
      </c>
      <c r="H7" s="65">
        <v>0</v>
      </c>
      <c r="I7" s="65">
        <v>49500</v>
      </c>
      <c r="J7" s="65">
        <v>0</v>
      </c>
      <c r="K7" s="65">
        <v>0</v>
      </c>
      <c r="L7" s="66">
        <f>E7/D7</f>
        <v>0.99</v>
      </c>
      <c r="M7" s="61"/>
      <c r="N7" s="61"/>
    </row>
    <row r="8" spans="1:14" ht="17.25" customHeight="1">
      <c r="A8" s="262"/>
      <c r="B8" s="67" t="s">
        <v>12</v>
      </c>
      <c r="C8" s="68" t="s">
        <v>13</v>
      </c>
      <c r="D8" s="69">
        <v>7922000</v>
      </c>
      <c r="E8" s="65">
        <f t="shared" si="0"/>
        <v>7918116</v>
      </c>
      <c r="F8" s="65">
        <f t="shared" si="1"/>
        <v>7830187</v>
      </c>
      <c r="G8" s="70">
        <v>6570743</v>
      </c>
      <c r="H8" s="70">
        <v>0</v>
      </c>
      <c r="I8" s="70">
        <v>1259444</v>
      </c>
      <c r="J8" s="70">
        <v>0</v>
      </c>
      <c r="K8" s="70">
        <v>87929</v>
      </c>
      <c r="L8" s="66">
        <v>0.999</v>
      </c>
      <c r="M8" s="61"/>
      <c r="N8" s="61"/>
    </row>
    <row r="9" spans="1:14" ht="17.25" customHeight="1">
      <c r="A9" s="262"/>
      <c r="B9" s="67" t="s">
        <v>15</v>
      </c>
      <c r="C9" s="71" t="s">
        <v>16</v>
      </c>
      <c r="D9" s="69">
        <v>14653000</v>
      </c>
      <c r="E9" s="65">
        <f t="shared" si="0"/>
        <v>14653000</v>
      </c>
      <c r="F9" s="65">
        <f t="shared" si="1"/>
        <v>7903000</v>
      </c>
      <c r="G9" s="70">
        <v>0</v>
      </c>
      <c r="H9" s="70">
        <v>0</v>
      </c>
      <c r="I9" s="70">
        <v>7903000</v>
      </c>
      <c r="J9" s="70">
        <v>0</v>
      </c>
      <c r="K9" s="70">
        <v>6750000</v>
      </c>
      <c r="L9" s="66">
        <f aca="true" t="shared" si="2" ref="L9:L21">E9/D9</f>
        <v>1</v>
      </c>
      <c r="M9" s="61"/>
      <c r="N9" s="61"/>
    </row>
    <row r="10" spans="1:14" ht="17.25" customHeight="1">
      <c r="A10" s="262"/>
      <c r="B10" s="67" t="s">
        <v>21</v>
      </c>
      <c r="C10" s="71" t="s">
        <v>22</v>
      </c>
      <c r="D10" s="69">
        <v>165000</v>
      </c>
      <c r="E10" s="65">
        <f t="shared" si="0"/>
        <v>165000</v>
      </c>
      <c r="F10" s="65">
        <f t="shared" si="1"/>
        <v>165000</v>
      </c>
      <c r="G10" s="70">
        <v>0</v>
      </c>
      <c r="H10" s="70">
        <v>0</v>
      </c>
      <c r="I10" s="70">
        <v>165000</v>
      </c>
      <c r="J10" s="70">
        <v>0</v>
      </c>
      <c r="K10" s="70">
        <v>0</v>
      </c>
      <c r="L10" s="66">
        <f t="shared" si="2"/>
        <v>1</v>
      </c>
      <c r="M10" s="61"/>
      <c r="N10" s="61"/>
    </row>
    <row r="11" spans="1:14" ht="16.5" customHeight="1">
      <c r="A11" s="262"/>
      <c r="B11" s="72" t="s">
        <v>23</v>
      </c>
      <c r="C11" s="73" t="s">
        <v>24</v>
      </c>
      <c r="D11" s="69">
        <v>48366255</v>
      </c>
      <c r="E11" s="65">
        <f t="shared" si="0"/>
        <v>38351885</v>
      </c>
      <c r="F11" s="65">
        <f t="shared" si="1"/>
        <v>0</v>
      </c>
      <c r="G11" s="70">
        <v>0</v>
      </c>
      <c r="H11" s="70">
        <v>0</v>
      </c>
      <c r="I11" s="70">
        <v>0</v>
      </c>
      <c r="J11" s="70">
        <v>0</v>
      </c>
      <c r="K11" s="70">
        <v>38351885</v>
      </c>
      <c r="L11" s="66">
        <f t="shared" si="2"/>
        <v>0.7929471694676381</v>
      </c>
      <c r="M11" s="61"/>
      <c r="N11" s="61"/>
    </row>
    <row r="12" spans="1:14" ht="17.25" customHeight="1">
      <c r="A12" s="262"/>
      <c r="B12" s="67" t="s">
        <v>26</v>
      </c>
      <c r="C12" s="71" t="s">
        <v>27</v>
      </c>
      <c r="D12" s="69">
        <v>306500</v>
      </c>
      <c r="E12" s="65">
        <f t="shared" si="0"/>
        <v>306166</v>
      </c>
      <c r="F12" s="65">
        <f t="shared" si="1"/>
        <v>306166</v>
      </c>
      <c r="G12" s="70">
        <v>0</v>
      </c>
      <c r="H12" s="70">
        <v>220000</v>
      </c>
      <c r="I12" s="70">
        <v>86166</v>
      </c>
      <c r="J12" s="70">
        <v>0</v>
      </c>
      <c r="K12" s="70">
        <v>0</v>
      </c>
      <c r="L12" s="66">
        <f t="shared" si="2"/>
        <v>0.998910277324633</v>
      </c>
      <c r="M12" s="61"/>
      <c r="N12" s="61"/>
    </row>
    <row r="13" spans="1:14" ht="18.75" customHeight="1">
      <c r="A13" s="262">
        <v>150</v>
      </c>
      <c r="B13" s="74"/>
      <c r="C13" s="75" t="s">
        <v>32</v>
      </c>
      <c r="D13" s="76">
        <f>SUM(D14)</f>
        <v>11638204</v>
      </c>
      <c r="E13" s="76">
        <f t="shared" si="0"/>
        <v>11245789</v>
      </c>
      <c r="F13" s="77">
        <f t="shared" si="1"/>
        <v>10046989</v>
      </c>
      <c r="G13" s="77">
        <f>SUM(G14)</f>
        <v>0</v>
      </c>
      <c r="H13" s="77">
        <f>SUM(H14)</f>
        <v>4262</v>
      </c>
      <c r="I13" s="77">
        <f>SUM(I14)</f>
        <v>10042727</v>
      </c>
      <c r="J13" s="77">
        <v>0</v>
      </c>
      <c r="K13" s="77">
        <f>SUM(K14)</f>
        <v>1198800</v>
      </c>
      <c r="L13" s="78">
        <f t="shared" si="2"/>
        <v>0.9662821686232687</v>
      </c>
      <c r="M13" s="61"/>
      <c r="N13" s="61"/>
    </row>
    <row r="14" spans="1:14" s="81" customFormat="1" ht="17.25" customHeight="1">
      <c r="A14" s="262"/>
      <c r="B14" s="63" t="s">
        <v>33</v>
      </c>
      <c r="C14" s="79" t="s">
        <v>34</v>
      </c>
      <c r="D14" s="65">
        <v>11638204</v>
      </c>
      <c r="E14" s="65">
        <f t="shared" si="0"/>
        <v>11245789</v>
      </c>
      <c r="F14" s="65">
        <f t="shared" si="1"/>
        <v>10046989</v>
      </c>
      <c r="G14" s="80">
        <v>0</v>
      </c>
      <c r="H14" s="80">
        <v>4262</v>
      </c>
      <c r="I14" s="80">
        <v>10042727</v>
      </c>
      <c r="J14" s="80">
        <v>0</v>
      </c>
      <c r="K14" s="80">
        <v>1198800</v>
      </c>
      <c r="L14" s="66">
        <f t="shared" si="2"/>
        <v>0.9662821686232687</v>
      </c>
      <c r="M14" s="61"/>
      <c r="N14" s="61"/>
    </row>
    <row r="15" spans="1:14" ht="21" customHeight="1">
      <c r="A15" s="259">
        <v>600</v>
      </c>
      <c r="B15" s="82"/>
      <c r="C15" s="75" t="s">
        <v>38</v>
      </c>
      <c r="D15" s="76">
        <f>SUM(D16:D19)</f>
        <v>101870708</v>
      </c>
      <c r="E15" s="76">
        <f t="shared" si="0"/>
        <v>101015777</v>
      </c>
      <c r="F15" s="77">
        <f t="shared" si="1"/>
        <v>67191821</v>
      </c>
      <c r="G15" s="77">
        <f>SUM(G16:G19)</f>
        <v>6306772</v>
      </c>
      <c r="H15" s="77">
        <f>SUM(H16:H19)</f>
        <v>46831000</v>
      </c>
      <c r="I15" s="77">
        <f>SUM(I16:I19)</f>
        <v>14054049</v>
      </c>
      <c r="J15" s="77">
        <v>0</v>
      </c>
      <c r="K15" s="77">
        <f>SUM(K16:K19)</f>
        <v>33823956</v>
      </c>
      <c r="L15" s="78">
        <f t="shared" si="2"/>
        <v>0.9916076856950872</v>
      </c>
      <c r="M15" s="61"/>
      <c r="N15" s="61"/>
    </row>
    <row r="16" spans="1:14" ht="15.75" customHeight="1">
      <c r="A16" s="260"/>
      <c r="B16" s="83" t="s">
        <v>39</v>
      </c>
      <c r="C16" s="84" t="s">
        <v>40</v>
      </c>
      <c r="D16" s="69">
        <v>16281000</v>
      </c>
      <c r="E16" s="65">
        <f t="shared" si="0"/>
        <v>16281000</v>
      </c>
      <c r="F16" s="65">
        <f t="shared" si="1"/>
        <v>10945000</v>
      </c>
      <c r="G16" s="70">
        <v>0</v>
      </c>
      <c r="H16" s="70">
        <v>10925000</v>
      </c>
      <c r="I16" s="70">
        <v>20000</v>
      </c>
      <c r="J16" s="70">
        <v>0</v>
      </c>
      <c r="K16" s="70">
        <v>5336000</v>
      </c>
      <c r="L16" s="66">
        <f t="shared" si="2"/>
        <v>1</v>
      </c>
      <c r="M16" s="61"/>
      <c r="N16" s="61"/>
    </row>
    <row r="17" spans="1:14" ht="16.5" customHeight="1">
      <c r="A17" s="260"/>
      <c r="B17" s="72" t="s">
        <v>41</v>
      </c>
      <c r="C17" s="73" t="s">
        <v>42</v>
      </c>
      <c r="D17" s="69">
        <v>35906000</v>
      </c>
      <c r="E17" s="65">
        <f t="shared" si="0"/>
        <v>35906000</v>
      </c>
      <c r="F17" s="65">
        <f t="shared" si="1"/>
        <v>35906000</v>
      </c>
      <c r="G17" s="70">
        <v>0</v>
      </c>
      <c r="H17" s="70">
        <v>35906000</v>
      </c>
      <c r="I17" s="70">
        <v>0</v>
      </c>
      <c r="J17" s="70">
        <v>0</v>
      </c>
      <c r="K17" s="70">
        <v>0</v>
      </c>
      <c r="L17" s="66">
        <f t="shared" si="2"/>
        <v>1</v>
      </c>
      <c r="M17" s="61"/>
      <c r="N17" s="61"/>
    </row>
    <row r="18" spans="1:14" ht="17.25" customHeight="1">
      <c r="A18" s="260"/>
      <c r="B18" s="72" t="s">
        <v>45</v>
      </c>
      <c r="C18" s="85" t="s">
        <v>46</v>
      </c>
      <c r="D18" s="69">
        <v>48730695</v>
      </c>
      <c r="E18" s="65">
        <f t="shared" si="0"/>
        <v>47875765</v>
      </c>
      <c r="F18" s="65">
        <f t="shared" si="1"/>
        <v>20340821</v>
      </c>
      <c r="G18" s="70">
        <v>6306772</v>
      </c>
      <c r="H18" s="86">
        <v>0</v>
      </c>
      <c r="I18" s="70">
        <v>14034049</v>
      </c>
      <c r="J18" s="70">
        <v>0</v>
      </c>
      <c r="K18" s="70">
        <v>27534944</v>
      </c>
      <c r="L18" s="66">
        <f t="shared" si="2"/>
        <v>0.9824560269456448</v>
      </c>
      <c r="M18" s="61"/>
      <c r="N18" s="61"/>
    </row>
    <row r="19" spans="1:14" ht="15" customHeight="1">
      <c r="A19" s="261"/>
      <c r="B19" s="72" t="s">
        <v>49</v>
      </c>
      <c r="C19" s="85" t="s">
        <v>50</v>
      </c>
      <c r="D19" s="69">
        <v>953013</v>
      </c>
      <c r="E19" s="65">
        <f t="shared" si="0"/>
        <v>953012</v>
      </c>
      <c r="F19" s="65">
        <f t="shared" si="1"/>
        <v>0</v>
      </c>
      <c r="G19" s="70">
        <v>0</v>
      </c>
      <c r="H19" s="86">
        <v>0</v>
      </c>
      <c r="I19" s="70">
        <v>0</v>
      </c>
      <c r="J19" s="70">
        <v>0</v>
      </c>
      <c r="K19" s="70">
        <v>953012</v>
      </c>
      <c r="L19" s="66">
        <f t="shared" si="2"/>
        <v>0.9999989506963703</v>
      </c>
      <c r="M19" s="61"/>
      <c r="N19" s="61"/>
    </row>
    <row r="20" spans="1:14" ht="18" customHeight="1">
      <c r="A20" s="262">
        <v>630</v>
      </c>
      <c r="B20" s="82"/>
      <c r="C20" s="75" t="s">
        <v>53</v>
      </c>
      <c r="D20" s="76">
        <f>SUM(D21:D22)</f>
        <v>589426</v>
      </c>
      <c r="E20" s="76">
        <f t="shared" si="0"/>
        <v>562203</v>
      </c>
      <c r="F20" s="77">
        <f t="shared" si="1"/>
        <v>493451</v>
      </c>
      <c r="G20" s="77">
        <f>SUM(G21:G22)</f>
        <v>0</v>
      </c>
      <c r="H20" s="77">
        <f>SUM(H21:H22)</f>
        <v>64395</v>
      </c>
      <c r="I20" s="77">
        <f>SUM(I21:I22)</f>
        <v>429056</v>
      </c>
      <c r="J20" s="77">
        <v>0</v>
      </c>
      <c r="K20" s="77">
        <f>SUM(K21:K22)</f>
        <v>68752</v>
      </c>
      <c r="L20" s="78">
        <f t="shared" si="2"/>
        <v>0.9538143889139603</v>
      </c>
      <c r="M20" s="61"/>
      <c r="N20" s="61"/>
    </row>
    <row r="21" spans="1:14" ht="16.5" customHeight="1">
      <c r="A21" s="262"/>
      <c r="B21" s="72" t="s">
        <v>54</v>
      </c>
      <c r="C21" s="73" t="s">
        <v>55</v>
      </c>
      <c r="D21" s="69">
        <v>229426</v>
      </c>
      <c r="E21" s="65">
        <f t="shared" si="0"/>
        <v>202292</v>
      </c>
      <c r="F21" s="65">
        <f t="shared" si="1"/>
        <v>183540</v>
      </c>
      <c r="G21" s="70">
        <v>0</v>
      </c>
      <c r="H21" s="70">
        <v>64395</v>
      </c>
      <c r="I21" s="70">
        <v>119145</v>
      </c>
      <c r="J21" s="70">
        <v>0</v>
      </c>
      <c r="K21" s="70">
        <v>18752</v>
      </c>
      <c r="L21" s="66">
        <f t="shared" si="2"/>
        <v>0.8817309284911039</v>
      </c>
      <c r="M21" s="61"/>
      <c r="N21" s="61"/>
    </row>
    <row r="22" spans="1:14" ht="17.25" customHeight="1">
      <c r="A22" s="262"/>
      <c r="B22" s="72" t="s">
        <v>56</v>
      </c>
      <c r="C22" s="73" t="s">
        <v>27</v>
      </c>
      <c r="D22" s="69">
        <v>360000</v>
      </c>
      <c r="E22" s="65">
        <f t="shared" si="0"/>
        <v>359911</v>
      </c>
      <c r="F22" s="65">
        <f t="shared" si="1"/>
        <v>309911</v>
      </c>
      <c r="G22" s="70">
        <v>0</v>
      </c>
      <c r="H22" s="70">
        <v>0</v>
      </c>
      <c r="I22" s="70">
        <v>309911</v>
      </c>
      <c r="J22" s="70">
        <v>0</v>
      </c>
      <c r="K22" s="70">
        <v>50000</v>
      </c>
      <c r="L22" s="66">
        <v>0.999</v>
      </c>
      <c r="M22" s="61"/>
      <c r="N22" s="61"/>
    </row>
    <row r="23" spans="1:14" ht="18.75" customHeight="1">
      <c r="A23" s="262">
        <v>700</v>
      </c>
      <c r="B23" s="82"/>
      <c r="C23" s="75" t="s">
        <v>58</v>
      </c>
      <c r="D23" s="76">
        <f>SUM(D24)</f>
        <v>8861718</v>
      </c>
      <c r="E23" s="76">
        <f t="shared" si="0"/>
        <v>8738840</v>
      </c>
      <c r="F23" s="77">
        <f t="shared" si="1"/>
        <v>1738840</v>
      </c>
      <c r="G23" s="77">
        <f>SUM(G24)</f>
        <v>0</v>
      </c>
      <c r="H23" s="77">
        <f>SUM(H24)</f>
        <v>0</v>
      </c>
      <c r="I23" s="77">
        <f>SUM(I24)</f>
        <v>1738840</v>
      </c>
      <c r="J23" s="77">
        <v>0</v>
      </c>
      <c r="K23" s="77">
        <f>SUM(K24)</f>
        <v>7000000</v>
      </c>
      <c r="L23" s="78">
        <f>E23/D23</f>
        <v>0.9861338399619577</v>
      </c>
      <c r="M23" s="61"/>
      <c r="N23" s="61"/>
    </row>
    <row r="24" spans="1:14" ht="16.5" customHeight="1">
      <c r="A24" s="262"/>
      <c r="B24" s="72" t="s">
        <v>59</v>
      </c>
      <c r="C24" s="87" t="s">
        <v>60</v>
      </c>
      <c r="D24" s="69">
        <v>8861718</v>
      </c>
      <c r="E24" s="65">
        <f t="shared" si="0"/>
        <v>8738840</v>
      </c>
      <c r="F24" s="65">
        <f t="shared" si="1"/>
        <v>1738840</v>
      </c>
      <c r="G24" s="70">
        <v>0</v>
      </c>
      <c r="H24" s="70">
        <v>0</v>
      </c>
      <c r="I24" s="70">
        <v>1738840</v>
      </c>
      <c r="J24" s="70">
        <v>0</v>
      </c>
      <c r="K24" s="70">
        <v>7000000</v>
      </c>
      <c r="L24" s="66">
        <f>E24/D24</f>
        <v>0.9861338399619577</v>
      </c>
      <c r="M24" s="61"/>
      <c r="N24" s="61"/>
    </row>
    <row r="25" spans="1:14" s="89" customFormat="1" ht="18" customHeight="1">
      <c r="A25" s="262">
        <v>710</v>
      </c>
      <c r="B25" s="82"/>
      <c r="C25" s="88" t="s">
        <v>175</v>
      </c>
      <c r="D25" s="76">
        <f>SUM(D26:D28)</f>
        <v>3528077</v>
      </c>
      <c r="E25" s="76">
        <f t="shared" si="0"/>
        <v>3522487</v>
      </c>
      <c r="F25" s="77">
        <f t="shared" si="1"/>
        <v>3522487</v>
      </c>
      <c r="G25" s="77">
        <f>SUM(G26:G28)</f>
        <v>2980719</v>
      </c>
      <c r="H25" s="77">
        <f>SUM(H26:H28)</f>
        <v>0</v>
      </c>
      <c r="I25" s="77">
        <f>SUM(I26:I28)</f>
        <v>541768</v>
      </c>
      <c r="J25" s="77">
        <v>0</v>
      </c>
      <c r="K25" s="77">
        <f>SUM(K26:K28)</f>
        <v>0</v>
      </c>
      <c r="L25" s="78">
        <f>E25/D25</f>
        <v>0.9984155674606875</v>
      </c>
      <c r="M25" s="61"/>
      <c r="N25" s="61"/>
    </row>
    <row r="26" spans="1:14" ht="18" customHeight="1">
      <c r="A26" s="262"/>
      <c r="B26" s="72" t="s">
        <v>63</v>
      </c>
      <c r="C26" s="73" t="s">
        <v>176</v>
      </c>
      <c r="D26" s="69">
        <v>3120000</v>
      </c>
      <c r="E26" s="65">
        <f t="shared" si="0"/>
        <v>3119896</v>
      </c>
      <c r="F26" s="65">
        <f t="shared" si="1"/>
        <v>3119896</v>
      </c>
      <c r="G26" s="70">
        <v>2690239</v>
      </c>
      <c r="H26" s="70">
        <v>0</v>
      </c>
      <c r="I26" s="70">
        <v>429657</v>
      </c>
      <c r="J26" s="70">
        <v>0</v>
      </c>
      <c r="K26" s="70">
        <v>0</v>
      </c>
      <c r="L26" s="66">
        <v>0.999</v>
      </c>
      <c r="M26" s="61"/>
      <c r="N26" s="61"/>
    </row>
    <row r="27" spans="1:14" ht="20.25" customHeight="1">
      <c r="A27" s="262"/>
      <c r="B27" s="72" t="s">
        <v>65</v>
      </c>
      <c r="C27" s="87" t="s">
        <v>177</v>
      </c>
      <c r="D27" s="69">
        <v>378077</v>
      </c>
      <c r="E27" s="65">
        <f t="shared" si="0"/>
        <v>372991</v>
      </c>
      <c r="F27" s="65">
        <f t="shared" si="1"/>
        <v>372991</v>
      </c>
      <c r="G27" s="70">
        <v>290480</v>
      </c>
      <c r="H27" s="70">
        <v>0</v>
      </c>
      <c r="I27" s="70">
        <v>82511</v>
      </c>
      <c r="J27" s="70">
        <v>0</v>
      </c>
      <c r="K27" s="70">
        <v>0</v>
      </c>
      <c r="L27" s="66">
        <f aca="true" t="shared" si="3" ref="L27:L36">E27/D27</f>
        <v>0.9865477138254906</v>
      </c>
      <c r="M27" s="61"/>
      <c r="N27" s="61"/>
    </row>
    <row r="28" spans="1:14" ht="26.25" customHeight="1">
      <c r="A28" s="262"/>
      <c r="B28" s="72" t="s">
        <v>67</v>
      </c>
      <c r="C28" s="87" t="s">
        <v>178</v>
      </c>
      <c r="D28" s="69">
        <v>30000</v>
      </c>
      <c r="E28" s="65">
        <f t="shared" si="0"/>
        <v>29600</v>
      </c>
      <c r="F28" s="65">
        <f t="shared" si="1"/>
        <v>29600</v>
      </c>
      <c r="G28" s="70">
        <v>0</v>
      </c>
      <c r="H28" s="70">
        <v>0</v>
      </c>
      <c r="I28" s="70">
        <v>29600</v>
      </c>
      <c r="J28" s="70">
        <v>0</v>
      </c>
      <c r="K28" s="70">
        <v>0</v>
      </c>
      <c r="L28" s="66">
        <f t="shared" si="3"/>
        <v>0.9866666666666667</v>
      </c>
      <c r="M28" s="61"/>
      <c r="N28" s="61"/>
    </row>
    <row r="29" spans="1:14" ht="20.25" customHeight="1">
      <c r="A29" s="262">
        <v>750</v>
      </c>
      <c r="B29" s="82"/>
      <c r="C29" s="75" t="s">
        <v>70</v>
      </c>
      <c r="D29" s="76">
        <f>SUM(D30:D32)</f>
        <v>15131172</v>
      </c>
      <c r="E29" s="76">
        <f t="shared" si="0"/>
        <v>15054387</v>
      </c>
      <c r="F29" s="77">
        <f t="shared" si="1"/>
        <v>14745363</v>
      </c>
      <c r="G29" s="77">
        <f>SUM(G30:G32)</f>
        <v>10656079</v>
      </c>
      <c r="H29" s="77">
        <f>SUM(H30:H32)</f>
        <v>40000</v>
      </c>
      <c r="I29" s="77">
        <f>SUM(I30:I32)</f>
        <v>4049284</v>
      </c>
      <c r="J29" s="77">
        <v>0</v>
      </c>
      <c r="K29" s="77">
        <f>SUM(K30:K32)</f>
        <v>309024</v>
      </c>
      <c r="L29" s="78">
        <f t="shared" si="3"/>
        <v>0.994925376566997</v>
      </c>
      <c r="M29" s="61"/>
      <c r="N29" s="61"/>
    </row>
    <row r="30" spans="1:14" ht="16.5" customHeight="1">
      <c r="A30" s="262"/>
      <c r="B30" s="72" t="s">
        <v>179</v>
      </c>
      <c r="C30" s="87" t="s">
        <v>180</v>
      </c>
      <c r="D30" s="69">
        <v>770000</v>
      </c>
      <c r="E30" s="65">
        <f t="shared" si="0"/>
        <v>744147</v>
      </c>
      <c r="F30" s="65">
        <f t="shared" si="1"/>
        <v>744147</v>
      </c>
      <c r="G30" s="70">
        <v>0</v>
      </c>
      <c r="H30" s="70">
        <v>0</v>
      </c>
      <c r="I30" s="70">
        <v>744147</v>
      </c>
      <c r="J30" s="70">
        <v>0</v>
      </c>
      <c r="K30" s="70">
        <v>0</v>
      </c>
      <c r="L30" s="66">
        <f t="shared" si="3"/>
        <v>0.9664246753246754</v>
      </c>
      <c r="M30" s="61"/>
      <c r="N30" s="61"/>
    </row>
    <row r="31" spans="1:14" ht="16.5" customHeight="1">
      <c r="A31" s="262"/>
      <c r="B31" s="72" t="s">
        <v>71</v>
      </c>
      <c r="C31" s="90" t="s">
        <v>72</v>
      </c>
      <c r="D31" s="69">
        <v>13461923</v>
      </c>
      <c r="E31" s="65">
        <f t="shared" si="0"/>
        <v>13425566</v>
      </c>
      <c r="F31" s="65">
        <f t="shared" si="1"/>
        <v>13171142</v>
      </c>
      <c r="G31" s="70">
        <v>10656079</v>
      </c>
      <c r="H31" s="70">
        <v>0</v>
      </c>
      <c r="I31" s="70">
        <v>2515063</v>
      </c>
      <c r="J31" s="70">
        <v>0</v>
      </c>
      <c r="K31" s="70">
        <v>254424</v>
      </c>
      <c r="L31" s="66">
        <f t="shared" si="3"/>
        <v>0.9972992714339549</v>
      </c>
      <c r="M31" s="61"/>
      <c r="N31" s="61"/>
    </row>
    <row r="32" spans="1:14" ht="18.75" customHeight="1">
      <c r="A32" s="262"/>
      <c r="B32" s="72" t="s">
        <v>73</v>
      </c>
      <c r="C32" s="87" t="s">
        <v>27</v>
      </c>
      <c r="D32" s="69">
        <v>899249</v>
      </c>
      <c r="E32" s="65">
        <f t="shared" si="0"/>
        <v>884674</v>
      </c>
      <c r="F32" s="65">
        <f t="shared" si="1"/>
        <v>830074</v>
      </c>
      <c r="G32" s="70">
        <v>0</v>
      </c>
      <c r="H32" s="70">
        <v>40000</v>
      </c>
      <c r="I32" s="70">
        <v>790074</v>
      </c>
      <c r="J32" s="70">
        <v>0</v>
      </c>
      <c r="K32" s="70">
        <v>54600</v>
      </c>
      <c r="L32" s="66">
        <f t="shared" si="3"/>
        <v>0.9837920309057891</v>
      </c>
      <c r="M32" s="61"/>
      <c r="N32" s="61"/>
    </row>
    <row r="33" spans="1:14" ht="19.5" customHeight="1">
      <c r="A33" s="259">
        <v>754</v>
      </c>
      <c r="B33" s="91"/>
      <c r="C33" s="92" t="s">
        <v>181</v>
      </c>
      <c r="D33" s="76">
        <f>SUM(D34:D34)</f>
        <v>55000</v>
      </c>
      <c r="E33" s="76">
        <f>SUM(E34:E34)</f>
        <v>55000</v>
      </c>
      <c r="F33" s="77">
        <f t="shared" si="1"/>
        <v>0</v>
      </c>
      <c r="G33" s="77">
        <f>SUM(G34:G36)</f>
        <v>0</v>
      </c>
      <c r="H33" s="77">
        <f>SUM(H34:H36)</f>
        <v>0</v>
      </c>
      <c r="I33" s="77">
        <f>SUM(I34:I36)</f>
        <v>0</v>
      </c>
      <c r="J33" s="77">
        <v>0</v>
      </c>
      <c r="K33" s="77">
        <f>SUM(K34:K34)</f>
        <v>55000</v>
      </c>
      <c r="L33" s="78">
        <f t="shared" si="3"/>
        <v>1</v>
      </c>
      <c r="M33" s="61"/>
      <c r="N33" s="61"/>
    </row>
    <row r="34" spans="1:14" ht="18.75" customHeight="1">
      <c r="A34" s="261"/>
      <c r="B34" s="72" t="s">
        <v>182</v>
      </c>
      <c r="C34" s="87" t="s">
        <v>183</v>
      </c>
      <c r="D34" s="69">
        <v>55000</v>
      </c>
      <c r="E34" s="65">
        <f aca="true" t="shared" si="4" ref="E34:E45">SUM(F34,K34)</f>
        <v>55000</v>
      </c>
      <c r="F34" s="65">
        <f t="shared" si="1"/>
        <v>0</v>
      </c>
      <c r="G34" s="70">
        <v>0</v>
      </c>
      <c r="H34" s="70">
        <v>0</v>
      </c>
      <c r="I34" s="70">
        <v>0</v>
      </c>
      <c r="J34" s="70">
        <v>0</v>
      </c>
      <c r="K34" s="70">
        <v>55000</v>
      </c>
      <c r="L34" s="66">
        <f t="shared" si="3"/>
        <v>1</v>
      </c>
      <c r="M34" s="61"/>
      <c r="N34" s="61"/>
    </row>
    <row r="35" spans="1:14" ht="21" customHeight="1">
      <c r="A35" s="93">
        <v>757</v>
      </c>
      <c r="B35" s="91"/>
      <c r="C35" s="92" t="s">
        <v>184</v>
      </c>
      <c r="D35" s="76">
        <f>SUM(D36:D37)</f>
        <v>1010527</v>
      </c>
      <c r="E35" s="76">
        <f t="shared" si="4"/>
        <v>774255</v>
      </c>
      <c r="F35" s="77">
        <f t="shared" si="1"/>
        <v>774255</v>
      </c>
      <c r="G35" s="77">
        <f>SUM(G36:G37)</f>
        <v>0</v>
      </c>
      <c r="H35" s="77">
        <f>SUM(H36:H37)</f>
        <v>0</v>
      </c>
      <c r="I35" s="77">
        <f>SUM(I36:I37)</f>
        <v>0</v>
      </c>
      <c r="J35" s="77">
        <f>SUM(J36:J37)</f>
        <v>774255</v>
      </c>
      <c r="K35" s="77">
        <f>SUM(K36:K37)</f>
        <v>0</v>
      </c>
      <c r="L35" s="78">
        <f t="shared" si="3"/>
        <v>0.7661893249759779</v>
      </c>
      <c r="M35" s="61"/>
      <c r="N35" s="61"/>
    </row>
    <row r="36" spans="1:14" ht="29.25" customHeight="1">
      <c r="A36" s="94"/>
      <c r="B36" s="72" t="s">
        <v>185</v>
      </c>
      <c r="C36" s="87" t="s">
        <v>186</v>
      </c>
      <c r="D36" s="69">
        <v>933407</v>
      </c>
      <c r="E36" s="65">
        <f t="shared" si="4"/>
        <v>774255</v>
      </c>
      <c r="F36" s="65">
        <f t="shared" si="1"/>
        <v>774255</v>
      </c>
      <c r="G36" s="70">
        <v>0</v>
      </c>
      <c r="H36" s="70">
        <v>0</v>
      </c>
      <c r="I36" s="70">
        <v>0</v>
      </c>
      <c r="J36" s="70">
        <v>774255</v>
      </c>
      <c r="K36" s="70">
        <v>0</v>
      </c>
      <c r="L36" s="66">
        <f t="shared" si="3"/>
        <v>0.829493457837792</v>
      </c>
      <c r="M36" s="61"/>
      <c r="N36" s="61"/>
    </row>
    <row r="37" spans="1:14" ht="41.25" customHeight="1">
      <c r="A37" s="94"/>
      <c r="B37" s="72" t="s">
        <v>187</v>
      </c>
      <c r="C37" s="87" t="s">
        <v>188</v>
      </c>
      <c r="D37" s="69">
        <v>77120</v>
      </c>
      <c r="E37" s="65">
        <f t="shared" si="4"/>
        <v>0</v>
      </c>
      <c r="F37" s="65">
        <f t="shared" si="1"/>
        <v>0</v>
      </c>
      <c r="G37" s="70">
        <v>0</v>
      </c>
      <c r="H37" s="70">
        <v>0</v>
      </c>
      <c r="I37" s="70">
        <v>0</v>
      </c>
      <c r="J37" s="70">
        <v>0</v>
      </c>
      <c r="K37" s="70">
        <v>0</v>
      </c>
      <c r="L37" s="66"/>
      <c r="M37" s="61"/>
      <c r="N37" s="61"/>
    </row>
    <row r="38" spans="1:14" ht="18" customHeight="1">
      <c r="A38" s="262">
        <v>801</v>
      </c>
      <c r="B38" s="82"/>
      <c r="C38" s="75" t="s">
        <v>94</v>
      </c>
      <c r="D38" s="76">
        <f>SUM(D39:D45)</f>
        <v>32736867</v>
      </c>
      <c r="E38" s="76">
        <f t="shared" si="4"/>
        <v>32727964</v>
      </c>
      <c r="F38" s="77">
        <f t="shared" si="1"/>
        <v>31807964</v>
      </c>
      <c r="G38" s="77">
        <f>SUM(G39:G45)</f>
        <v>26732167</v>
      </c>
      <c r="H38" s="77">
        <f>SUM(H39:H45)</f>
        <v>0</v>
      </c>
      <c r="I38" s="77">
        <f>SUM(I39:I45)</f>
        <v>5075797</v>
      </c>
      <c r="J38" s="77">
        <v>0</v>
      </c>
      <c r="K38" s="77">
        <f>SUM(K39:K45)</f>
        <v>920000</v>
      </c>
      <c r="L38" s="78">
        <v>0.999</v>
      </c>
      <c r="M38" s="61"/>
      <c r="N38" s="61"/>
    </row>
    <row r="39" spans="1:14" ht="15.75" customHeight="1">
      <c r="A39" s="262"/>
      <c r="B39" s="95">
        <v>80102</v>
      </c>
      <c r="C39" s="85" t="s">
        <v>96</v>
      </c>
      <c r="D39" s="69">
        <v>4523750</v>
      </c>
      <c r="E39" s="65">
        <f t="shared" si="4"/>
        <v>4521554</v>
      </c>
      <c r="F39" s="65">
        <f t="shared" si="1"/>
        <v>4521554</v>
      </c>
      <c r="G39" s="70">
        <v>3933490</v>
      </c>
      <c r="H39" s="70">
        <v>0</v>
      </c>
      <c r="I39" s="70">
        <v>588064</v>
      </c>
      <c r="J39" s="70">
        <v>0</v>
      </c>
      <c r="K39" s="70">
        <v>0</v>
      </c>
      <c r="L39" s="66">
        <v>0.999</v>
      </c>
      <c r="M39" s="61"/>
      <c r="N39" s="61"/>
    </row>
    <row r="40" spans="1:14" ht="16.5" customHeight="1">
      <c r="A40" s="262"/>
      <c r="B40" s="95">
        <v>80111</v>
      </c>
      <c r="C40" s="86" t="s">
        <v>189</v>
      </c>
      <c r="D40" s="69">
        <v>864433</v>
      </c>
      <c r="E40" s="65">
        <f t="shared" si="4"/>
        <v>863624</v>
      </c>
      <c r="F40" s="65">
        <f t="shared" si="1"/>
        <v>863624</v>
      </c>
      <c r="G40" s="70">
        <v>782794</v>
      </c>
      <c r="H40" s="70">
        <v>0</v>
      </c>
      <c r="I40" s="70">
        <v>80830</v>
      </c>
      <c r="J40" s="70">
        <v>0</v>
      </c>
      <c r="K40" s="70">
        <v>0</v>
      </c>
      <c r="L40" s="66">
        <f>E40/D40</f>
        <v>0.9990641264273807</v>
      </c>
      <c r="M40" s="61"/>
      <c r="N40" s="61"/>
    </row>
    <row r="41" spans="1:15" ht="16.5" customHeight="1">
      <c r="A41" s="262"/>
      <c r="B41" s="95">
        <v>80130</v>
      </c>
      <c r="C41" s="86" t="s">
        <v>98</v>
      </c>
      <c r="D41" s="69">
        <v>11603102</v>
      </c>
      <c r="E41" s="65">
        <f t="shared" si="4"/>
        <v>11601138</v>
      </c>
      <c r="F41" s="65">
        <f t="shared" si="1"/>
        <v>11601138</v>
      </c>
      <c r="G41" s="70">
        <v>10205104</v>
      </c>
      <c r="H41" s="70">
        <v>0</v>
      </c>
      <c r="I41" s="70">
        <v>1396034</v>
      </c>
      <c r="J41" s="70">
        <v>0</v>
      </c>
      <c r="K41" s="70">
        <v>0</v>
      </c>
      <c r="L41" s="66">
        <v>0.999</v>
      </c>
      <c r="M41" s="61"/>
      <c r="N41" s="61"/>
      <c r="O41" s="61"/>
    </row>
    <row r="42" spans="1:14" ht="18" customHeight="1">
      <c r="A42" s="262"/>
      <c r="B42" s="95">
        <v>80141</v>
      </c>
      <c r="C42" s="87" t="s">
        <v>100</v>
      </c>
      <c r="D42" s="69">
        <v>5502321</v>
      </c>
      <c r="E42" s="65">
        <f t="shared" si="4"/>
        <v>5502319</v>
      </c>
      <c r="F42" s="65">
        <f t="shared" si="1"/>
        <v>5502319</v>
      </c>
      <c r="G42" s="70">
        <v>4680893</v>
      </c>
      <c r="H42" s="70">
        <v>0</v>
      </c>
      <c r="I42" s="70">
        <v>821426</v>
      </c>
      <c r="J42" s="70">
        <v>0</v>
      </c>
      <c r="K42" s="70">
        <v>0</v>
      </c>
      <c r="L42" s="66">
        <f>E42/D42</f>
        <v>0.9999996365170262</v>
      </c>
      <c r="M42" s="61"/>
      <c r="N42" s="61"/>
    </row>
    <row r="43" spans="1:14" ht="15.75" customHeight="1">
      <c r="A43" s="262"/>
      <c r="B43" s="95">
        <v>80146</v>
      </c>
      <c r="C43" s="87" t="s">
        <v>102</v>
      </c>
      <c r="D43" s="69">
        <v>3975995</v>
      </c>
      <c r="E43" s="65">
        <f t="shared" si="4"/>
        <v>3975595</v>
      </c>
      <c r="F43" s="65">
        <f t="shared" si="1"/>
        <v>3975595</v>
      </c>
      <c r="G43" s="70">
        <v>3157367</v>
      </c>
      <c r="H43" s="70">
        <v>0</v>
      </c>
      <c r="I43" s="70">
        <v>818228</v>
      </c>
      <c r="J43" s="70">
        <v>0</v>
      </c>
      <c r="K43" s="70">
        <v>0</v>
      </c>
      <c r="L43" s="66">
        <v>0.999</v>
      </c>
      <c r="M43" s="61"/>
      <c r="N43" s="61"/>
    </row>
    <row r="44" spans="1:14" ht="15" customHeight="1">
      <c r="A44" s="262"/>
      <c r="B44" s="95">
        <v>80147</v>
      </c>
      <c r="C44" s="87" t="s">
        <v>104</v>
      </c>
      <c r="D44" s="69">
        <v>6090117</v>
      </c>
      <c r="E44" s="65">
        <f t="shared" si="4"/>
        <v>6089602</v>
      </c>
      <c r="F44" s="65">
        <f t="shared" si="1"/>
        <v>5169602</v>
      </c>
      <c r="G44" s="70">
        <v>3972519</v>
      </c>
      <c r="H44" s="70">
        <v>0</v>
      </c>
      <c r="I44" s="70">
        <v>1197083</v>
      </c>
      <c r="J44" s="70">
        <v>0</v>
      </c>
      <c r="K44" s="70">
        <v>920000</v>
      </c>
      <c r="L44" s="66">
        <v>0.999</v>
      </c>
      <c r="M44" s="61"/>
      <c r="N44" s="61"/>
    </row>
    <row r="45" spans="1:14" ht="17.25" customHeight="1">
      <c r="A45" s="262"/>
      <c r="B45" s="95">
        <v>80195</v>
      </c>
      <c r="C45" s="86" t="s">
        <v>27</v>
      </c>
      <c r="D45" s="69">
        <v>177149</v>
      </c>
      <c r="E45" s="65">
        <f t="shared" si="4"/>
        <v>174132</v>
      </c>
      <c r="F45" s="65">
        <f t="shared" si="1"/>
        <v>174132</v>
      </c>
      <c r="G45" s="70">
        <v>0</v>
      </c>
      <c r="H45" s="70">
        <v>0</v>
      </c>
      <c r="I45" s="70">
        <v>174132</v>
      </c>
      <c r="J45" s="70">
        <v>0</v>
      </c>
      <c r="K45" s="70">
        <v>0</v>
      </c>
      <c r="L45" s="66">
        <f aca="true" t="shared" si="5" ref="L45:L62">E45/D45</f>
        <v>0.9829691389734065</v>
      </c>
      <c r="M45" s="61"/>
      <c r="N45" s="61"/>
    </row>
    <row r="46" spans="1:14" ht="21" customHeight="1">
      <c r="A46" s="62">
        <v>803</v>
      </c>
      <c r="B46" s="96"/>
      <c r="C46" s="97" t="s">
        <v>110</v>
      </c>
      <c r="D46" s="76">
        <f aca="true" t="shared" si="6" ref="D46:I46">SUM(D47:D47)</f>
        <v>225000</v>
      </c>
      <c r="E46" s="76">
        <f t="shared" si="6"/>
        <v>225000</v>
      </c>
      <c r="F46" s="77">
        <f t="shared" si="6"/>
        <v>225000</v>
      </c>
      <c r="G46" s="77">
        <f t="shared" si="6"/>
        <v>0</v>
      </c>
      <c r="H46" s="77">
        <f t="shared" si="6"/>
        <v>225000</v>
      </c>
      <c r="I46" s="77">
        <f t="shared" si="6"/>
        <v>0</v>
      </c>
      <c r="J46" s="77">
        <v>0</v>
      </c>
      <c r="K46" s="77">
        <f>SUM(K47:K47)</f>
        <v>0</v>
      </c>
      <c r="L46" s="78">
        <f t="shared" si="5"/>
        <v>1</v>
      </c>
      <c r="M46" s="61"/>
      <c r="N46" s="61"/>
    </row>
    <row r="47" spans="1:14" ht="17.25" customHeight="1">
      <c r="A47" s="62"/>
      <c r="B47" s="95">
        <v>80395</v>
      </c>
      <c r="C47" s="86" t="s">
        <v>27</v>
      </c>
      <c r="D47" s="69">
        <v>225000</v>
      </c>
      <c r="E47" s="65">
        <f aca="true" t="shared" si="7" ref="E47:E57">SUM(F47,K47)</f>
        <v>225000</v>
      </c>
      <c r="F47" s="65">
        <f aca="true" t="shared" si="8" ref="F47:F57">SUM(G47:J47)</f>
        <v>225000</v>
      </c>
      <c r="G47" s="70">
        <v>0</v>
      </c>
      <c r="H47" s="70">
        <v>225000</v>
      </c>
      <c r="I47" s="70">
        <v>0</v>
      </c>
      <c r="J47" s="70">
        <v>0</v>
      </c>
      <c r="K47" s="70">
        <v>0</v>
      </c>
      <c r="L47" s="66">
        <f t="shared" si="5"/>
        <v>1</v>
      </c>
      <c r="M47" s="61"/>
      <c r="N47" s="61"/>
    </row>
    <row r="48" spans="1:14" ht="19.5" customHeight="1">
      <c r="A48" s="262">
        <v>851</v>
      </c>
      <c r="B48" s="82"/>
      <c r="C48" s="75" t="s">
        <v>113</v>
      </c>
      <c r="D48" s="76">
        <f>SUM(D49:D57)</f>
        <v>14023501</v>
      </c>
      <c r="E48" s="76">
        <f t="shared" si="7"/>
        <v>12424435</v>
      </c>
      <c r="F48" s="77">
        <f t="shared" si="8"/>
        <v>8214997</v>
      </c>
      <c r="G48" s="77">
        <f>SUM(G49:G57)</f>
        <v>0</v>
      </c>
      <c r="H48" s="77">
        <f>SUM(H49:H57)</f>
        <v>2234429</v>
      </c>
      <c r="I48" s="77">
        <f>SUM(I49:I57)</f>
        <v>5980568</v>
      </c>
      <c r="J48" s="77">
        <v>0</v>
      </c>
      <c r="K48" s="77">
        <f>SUM(K49:K57)</f>
        <v>4209438</v>
      </c>
      <c r="L48" s="78">
        <f t="shared" si="5"/>
        <v>0.8859724115967903</v>
      </c>
      <c r="M48" s="61"/>
      <c r="N48" s="61"/>
    </row>
    <row r="49" spans="1:14" ht="17.25" customHeight="1">
      <c r="A49" s="262"/>
      <c r="B49" s="63" t="s">
        <v>114</v>
      </c>
      <c r="C49" s="79" t="s">
        <v>115</v>
      </c>
      <c r="D49" s="65">
        <v>3963018</v>
      </c>
      <c r="E49" s="65">
        <f t="shared" si="7"/>
        <v>3960587</v>
      </c>
      <c r="F49" s="65">
        <f t="shared" si="8"/>
        <v>251149</v>
      </c>
      <c r="G49" s="65">
        <v>0</v>
      </c>
      <c r="H49" s="65">
        <v>251149</v>
      </c>
      <c r="I49" s="65">
        <v>0</v>
      </c>
      <c r="J49" s="65">
        <v>0</v>
      </c>
      <c r="K49" s="65">
        <v>3709438</v>
      </c>
      <c r="L49" s="66">
        <f t="shared" si="5"/>
        <v>0.9993865786125624</v>
      </c>
      <c r="M49" s="61"/>
      <c r="N49" s="61"/>
    </row>
    <row r="50" spans="1:14" ht="17.25" customHeight="1">
      <c r="A50" s="262"/>
      <c r="B50" s="63" t="s">
        <v>190</v>
      </c>
      <c r="C50" s="79" t="s">
        <v>191</v>
      </c>
      <c r="D50" s="65">
        <v>20000</v>
      </c>
      <c r="E50" s="65">
        <f t="shared" si="7"/>
        <v>20000</v>
      </c>
      <c r="F50" s="65">
        <f t="shared" si="8"/>
        <v>20000</v>
      </c>
      <c r="G50" s="65">
        <v>0</v>
      </c>
      <c r="H50" s="65">
        <v>20000</v>
      </c>
      <c r="I50" s="65">
        <v>0</v>
      </c>
      <c r="J50" s="65">
        <v>0</v>
      </c>
      <c r="K50" s="65">
        <v>0</v>
      </c>
      <c r="L50" s="66">
        <f t="shared" si="5"/>
        <v>1</v>
      </c>
      <c r="M50" s="61"/>
      <c r="N50" s="61"/>
    </row>
    <row r="51" spans="1:14" ht="17.25" customHeight="1">
      <c r="A51" s="262"/>
      <c r="B51" s="63" t="s">
        <v>117</v>
      </c>
      <c r="C51" s="79" t="s">
        <v>118</v>
      </c>
      <c r="D51" s="65">
        <v>300000</v>
      </c>
      <c r="E51" s="65">
        <f t="shared" si="7"/>
        <v>205598</v>
      </c>
      <c r="F51" s="65">
        <f t="shared" si="8"/>
        <v>205598</v>
      </c>
      <c r="G51" s="65">
        <v>0</v>
      </c>
      <c r="H51" s="65">
        <v>205598</v>
      </c>
      <c r="I51" s="65">
        <v>0</v>
      </c>
      <c r="J51" s="65">
        <v>0</v>
      </c>
      <c r="K51" s="65">
        <v>0</v>
      </c>
      <c r="L51" s="66">
        <f t="shared" si="5"/>
        <v>0.6853266666666666</v>
      </c>
      <c r="M51" s="61"/>
      <c r="N51" s="61"/>
    </row>
    <row r="52" spans="1:14" ht="17.25" customHeight="1">
      <c r="A52" s="262"/>
      <c r="B52" s="95">
        <v>85148</v>
      </c>
      <c r="C52" s="86" t="s">
        <v>120</v>
      </c>
      <c r="D52" s="69">
        <v>2384000</v>
      </c>
      <c r="E52" s="65">
        <f t="shared" si="7"/>
        <v>2245535</v>
      </c>
      <c r="F52" s="65">
        <f t="shared" si="8"/>
        <v>2245535</v>
      </c>
      <c r="G52" s="70">
        <v>0</v>
      </c>
      <c r="H52" s="70">
        <v>1340000</v>
      </c>
      <c r="I52" s="70">
        <v>905535</v>
      </c>
      <c r="J52" s="70">
        <v>0</v>
      </c>
      <c r="K52" s="70">
        <v>0</v>
      </c>
      <c r="L52" s="66">
        <f t="shared" si="5"/>
        <v>0.9419190436241611</v>
      </c>
      <c r="M52" s="61"/>
      <c r="N52" s="61"/>
    </row>
    <row r="53" spans="1:14" ht="18" customHeight="1">
      <c r="A53" s="262"/>
      <c r="B53" s="95">
        <v>85153</v>
      </c>
      <c r="C53" s="86" t="s">
        <v>192</v>
      </c>
      <c r="D53" s="69">
        <v>57000</v>
      </c>
      <c r="E53" s="65">
        <f t="shared" si="7"/>
        <v>49556</v>
      </c>
      <c r="F53" s="65">
        <f t="shared" si="8"/>
        <v>49556</v>
      </c>
      <c r="G53" s="70">
        <v>0</v>
      </c>
      <c r="H53" s="70">
        <v>42792</v>
      </c>
      <c r="I53" s="70">
        <v>6764</v>
      </c>
      <c r="J53" s="70">
        <v>0</v>
      </c>
      <c r="K53" s="70">
        <v>0</v>
      </c>
      <c r="L53" s="66">
        <f t="shared" si="5"/>
        <v>0.8694035087719298</v>
      </c>
      <c r="M53" s="61"/>
      <c r="N53" s="61"/>
    </row>
    <row r="54" spans="1:14" ht="16.5" customHeight="1">
      <c r="A54" s="262"/>
      <c r="B54" s="95">
        <v>85154</v>
      </c>
      <c r="C54" s="86" t="s">
        <v>193</v>
      </c>
      <c r="D54" s="69">
        <v>1457290</v>
      </c>
      <c r="E54" s="65">
        <f t="shared" si="7"/>
        <v>403430</v>
      </c>
      <c r="F54" s="65">
        <f t="shared" si="8"/>
        <v>403430</v>
      </c>
      <c r="G54" s="70">
        <v>0</v>
      </c>
      <c r="H54" s="70">
        <v>374890</v>
      </c>
      <c r="I54" s="70">
        <v>28540</v>
      </c>
      <c r="J54" s="70">
        <v>0</v>
      </c>
      <c r="K54" s="70">
        <v>0</v>
      </c>
      <c r="L54" s="66">
        <f t="shared" si="5"/>
        <v>0.2768357705055274</v>
      </c>
      <c r="M54" s="61"/>
      <c r="N54" s="61"/>
    </row>
    <row r="55" spans="1:14" ht="40.5" customHeight="1">
      <c r="A55" s="262"/>
      <c r="B55" s="95">
        <v>85156</v>
      </c>
      <c r="C55" s="87" t="s">
        <v>194</v>
      </c>
      <c r="D55" s="69">
        <v>6677</v>
      </c>
      <c r="E55" s="65">
        <f t="shared" si="7"/>
        <v>6677</v>
      </c>
      <c r="F55" s="65">
        <f t="shared" si="8"/>
        <v>6677</v>
      </c>
      <c r="G55" s="70">
        <v>0</v>
      </c>
      <c r="H55" s="70">
        <v>0</v>
      </c>
      <c r="I55" s="70">
        <v>6677</v>
      </c>
      <c r="J55" s="70">
        <v>0</v>
      </c>
      <c r="K55" s="70">
        <v>0</v>
      </c>
      <c r="L55" s="66">
        <f t="shared" si="5"/>
        <v>1</v>
      </c>
      <c r="M55" s="61"/>
      <c r="N55" s="61"/>
    </row>
    <row r="56" spans="1:14" ht="17.25" customHeight="1">
      <c r="A56" s="262"/>
      <c r="B56" s="95">
        <v>85157</v>
      </c>
      <c r="C56" s="90" t="s">
        <v>124</v>
      </c>
      <c r="D56" s="69">
        <v>5325516</v>
      </c>
      <c r="E56" s="65">
        <f t="shared" si="7"/>
        <v>5030052</v>
      </c>
      <c r="F56" s="65">
        <f t="shared" si="8"/>
        <v>5030052</v>
      </c>
      <c r="G56" s="70">
        <v>0</v>
      </c>
      <c r="H56" s="70">
        <v>0</v>
      </c>
      <c r="I56" s="70">
        <v>5030052</v>
      </c>
      <c r="J56" s="70">
        <v>0</v>
      </c>
      <c r="K56" s="70">
        <v>0</v>
      </c>
      <c r="L56" s="66">
        <f t="shared" si="5"/>
        <v>0.9445191789865997</v>
      </c>
      <c r="M56" s="61"/>
      <c r="N56" s="61"/>
    </row>
    <row r="57" spans="1:14" ht="18" customHeight="1">
      <c r="A57" s="262"/>
      <c r="B57" s="95">
        <v>85195</v>
      </c>
      <c r="C57" s="86" t="s">
        <v>27</v>
      </c>
      <c r="D57" s="69">
        <v>510000</v>
      </c>
      <c r="E57" s="65">
        <f t="shared" si="7"/>
        <v>503000</v>
      </c>
      <c r="F57" s="65">
        <f t="shared" si="8"/>
        <v>3000</v>
      </c>
      <c r="G57" s="70">
        <v>0</v>
      </c>
      <c r="H57" s="70"/>
      <c r="I57" s="70">
        <v>3000</v>
      </c>
      <c r="J57" s="70">
        <v>0</v>
      </c>
      <c r="K57" s="70">
        <v>500000</v>
      </c>
      <c r="L57" s="66">
        <f t="shared" si="5"/>
        <v>0.9862745098039216</v>
      </c>
      <c r="M57" s="61"/>
      <c r="N57" s="61"/>
    </row>
    <row r="58" spans="1:14" ht="19.5" customHeight="1">
      <c r="A58" s="262">
        <v>853</v>
      </c>
      <c r="B58" s="98"/>
      <c r="C58" s="97" t="s">
        <v>127</v>
      </c>
      <c r="D58" s="76">
        <f aca="true" t="shared" si="9" ref="D58:K58">SUM(D59:D62)</f>
        <v>3603852</v>
      </c>
      <c r="E58" s="76">
        <f t="shared" si="9"/>
        <v>3558758</v>
      </c>
      <c r="F58" s="77">
        <f t="shared" si="9"/>
        <v>3452833</v>
      </c>
      <c r="G58" s="77">
        <f t="shared" si="9"/>
        <v>2338365</v>
      </c>
      <c r="H58" s="77">
        <f t="shared" si="9"/>
        <v>434374</v>
      </c>
      <c r="I58" s="77">
        <f t="shared" si="9"/>
        <v>680094</v>
      </c>
      <c r="J58" s="77">
        <f t="shared" si="9"/>
        <v>0</v>
      </c>
      <c r="K58" s="77">
        <f t="shared" si="9"/>
        <v>105925</v>
      </c>
      <c r="L58" s="78">
        <f t="shared" si="5"/>
        <v>0.9874872775019617</v>
      </c>
      <c r="M58" s="61"/>
      <c r="N58" s="61"/>
    </row>
    <row r="59" spans="1:14" ht="17.25" customHeight="1">
      <c r="A59" s="262"/>
      <c r="B59" s="99">
        <v>85302</v>
      </c>
      <c r="C59" s="100" t="s">
        <v>129</v>
      </c>
      <c r="D59" s="65">
        <v>100000</v>
      </c>
      <c r="E59" s="65">
        <f aca="true" t="shared" si="10" ref="E59:E79">SUM(F59,K59)</f>
        <v>100000</v>
      </c>
      <c r="F59" s="65">
        <f aca="true" t="shared" si="11" ref="F59:F79">SUM(G59:J59)</f>
        <v>0</v>
      </c>
      <c r="G59" s="70">
        <v>0</v>
      </c>
      <c r="H59" s="65"/>
      <c r="I59" s="65">
        <v>0</v>
      </c>
      <c r="J59" s="65">
        <v>0</v>
      </c>
      <c r="K59" s="65">
        <v>100000</v>
      </c>
      <c r="L59" s="66">
        <f t="shared" si="5"/>
        <v>1</v>
      </c>
      <c r="M59" s="61"/>
      <c r="N59" s="61"/>
    </row>
    <row r="60" spans="1:14" ht="17.25" customHeight="1">
      <c r="A60" s="262"/>
      <c r="B60" s="101">
        <v>85317</v>
      </c>
      <c r="C60" s="102" t="s">
        <v>131</v>
      </c>
      <c r="D60" s="69">
        <v>497770</v>
      </c>
      <c r="E60" s="65">
        <f t="shared" si="10"/>
        <v>460828</v>
      </c>
      <c r="F60" s="65">
        <f t="shared" si="11"/>
        <v>460828</v>
      </c>
      <c r="G60" s="70">
        <v>0</v>
      </c>
      <c r="H60" s="70">
        <v>430621</v>
      </c>
      <c r="I60" s="70">
        <v>30207</v>
      </c>
      <c r="J60" s="70">
        <v>0</v>
      </c>
      <c r="K60" s="70">
        <v>0</v>
      </c>
      <c r="L60" s="66">
        <f t="shared" si="5"/>
        <v>0.925785001104928</v>
      </c>
      <c r="M60" s="61"/>
      <c r="N60" s="61"/>
    </row>
    <row r="61" spans="1:14" ht="16.5" customHeight="1">
      <c r="A61" s="262"/>
      <c r="B61" s="95">
        <v>85332</v>
      </c>
      <c r="C61" s="86" t="s">
        <v>135</v>
      </c>
      <c r="D61" s="69">
        <v>2997217</v>
      </c>
      <c r="E61" s="65">
        <f t="shared" si="10"/>
        <v>2989065</v>
      </c>
      <c r="F61" s="65">
        <f t="shared" si="11"/>
        <v>2983140</v>
      </c>
      <c r="G61" s="70">
        <v>2338365</v>
      </c>
      <c r="H61" s="70"/>
      <c r="I61" s="70">
        <v>644775</v>
      </c>
      <c r="J61" s="70">
        <v>0</v>
      </c>
      <c r="K61" s="70">
        <v>5925</v>
      </c>
      <c r="L61" s="66">
        <f t="shared" si="5"/>
        <v>0.9972801435464966</v>
      </c>
      <c r="M61" s="61"/>
      <c r="N61" s="61"/>
    </row>
    <row r="62" spans="1:14" ht="17.25" customHeight="1">
      <c r="A62" s="262"/>
      <c r="B62" s="72" t="s">
        <v>137</v>
      </c>
      <c r="C62" s="73" t="s">
        <v>27</v>
      </c>
      <c r="D62" s="69">
        <v>8865</v>
      </c>
      <c r="E62" s="65">
        <f t="shared" si="10"/>
        <v>8865</v>
      </c>
      <c r="F62" s="65">
        <f t="shared" si="11"/>
        <v>8865</v>
      </c>
      <c r="G62" s="70">
        <v>0</v>
      </c>
      <c r="H62" s="70">
        <v>3753</v>
      </c>
      <c r="I62" s="70">
        <v>5112</v>
      </c>
      <c r="J62" s="70">
        <v>0</v>
      </c>
      <c r="K62" s="70">
        <v>0</v>
      </c>
      <c r="L62" s="66">
        <f t="shared" si="5"/>
        <v>1</v>
      </c>
      <c r="M62" s="61"/>
      <c r="N62" s="61"/>
    </row>
    <row r="63" spans="1:14" ht="19.5" customHeight="1">
      <c r="A63" s="262">
        <v>854</v>
      </c>
      <c r="B63" s="98"/>
      <c r="C63" s="97" t="s">
        <v>195</v>
      </c>
      <c r="D63" s="76">
        <f>SUM(D64)</f>
        <v>1295705</v>
      </c>
      <c r="E63" s="76">
        <f t="shared" si="10"/>
        <v>1295658</v>
      </c>
      <c r="F63" s="77">
        <f t="shared" si="11"/>
        <v>1295658</v>
      </c>
      <c r="G63" s="77">
        <f>SUM(G64)</f>
        <v>1109252</v>
      </c>
      <c r="H63" s="77">
        <f>SUM(H64)</f>
        <v>0</v>
      </c>
      <c r="I63" s="77">
        <f>SUM(I64)</f>
        <v>186406</v>
      </c>
      <c r="J63" s="77">
        <v>0</v>
      </c>
      <c r="K63" s="77">
        <f>SUM(K64)</f>
        <v>0</v>
      </c>
      <c r="L63" s="78">
        <v>1</v>
      </c>
      <c r="M63" s="61"/>
      <c r="N63" s="61"/>
    </row>
    <row r="64" spans="1:14" ht="16.5" customHeight="1">
      <c r="A64" s="262"/>
      <c r="B64" s="95">
        <v>85410</v>
      </c>
      <c r="C64" s="86" t="s">
        <v>196</v>
      </c>
      <c r="D64" s="69">
        <v>1295705</v>
      </c>
      <c r="E64" s="65">
        <f t="shared" si="10"/>
        <v>1295658</v>
      </c>
      <c r="F64" s="65">
        <f t="shared" si="11"/>
        <v>1295658</v>
      </c>
      <c r="G64" s="70">
        <v>1109252</v>
      </c>
      <c r="H64" s="70">
        <v>0</v>
      </c>
      <c r="I64" s="70">
        <v>186406</v>
      </c>
      <c r="J64" s="70">
        <v>0</v>
      </c>
      <c r="K64" s="70">
        <v>0</v>
      </c>
      <c r="L64" s="66">
        <v>1</v>
      </c>
      <c r="M64" s="61"/>
      <c r="N64" s="61"/>
    </row>
    <row r="65" spans="1:14" ht="19.5" customHeight="1">
      <c r="A65" s="62">
        <v>900</v>
      </c>
      <c r="B65" s="96"/>
      <c r="C65" s="92" t="s">
        <v>138</v>
      </c>
      <c r="D65" s="76">
        <f>SUM(D66)</f>
        <v>300000</v>
      </c>
      <c r="E65" s="76">
        <f t="shared" si="10"/>
        <v>274842</v>
      </c>
      <c r="F65" s="77">
        <f t="shared" si="11"/>
        <v>121271</v>
      </c>
      <c r="G65" s="77">
        <f>SUM(G66)</f>
        <v>0</v>
      </c>
      <c r="H65" s="77">
        <f>SUM(H66)</f>
        <v>0</v>
      </c>
      <c r="I65" s="77">
        <f>SUM(I66)</f>
        <v>121271</v>
      </c>
      <c r="J65" s="77">
        <v>0</v>
      </c>
      <c r="K65" s="77">
        <f>SUM(K66)</f>
        <v>153571</v>
      </c>
      <c r="L65" s="78">
        <f aca="true" t="shared" si="12" ref="L65:L76">E65/D65</f>
        <v>0.91614</v>
      </c>
      <c r="M65" s="61"/>
      <c r="N65" s="61"/>
    </row>
    <row r="66" spans="1:39" ht="18" customHeight="1">
      <c r="A66" s="62"/>
      <c r="B66" s="95">
        <v>90095</v>
      </c>
      <c r="C66" s="103" t="s">
        <v>27</v>
      </c>
      <c r="D66" s="65">
        <v>300000</v>
      </c>
      <c r="E66" s="65">
        <f t="shared" si="10"/>
        <v>274842</v>
      </c>
      <c r="F66" s="65">
        <f t="shared" si="11"/>
        <v>121271</v>
      </c>
      <c r="G66" s="80">
        <v>0</v>
      </c>
      <c r="H66" s="80">
        <v>0</v>
      </c>
      <c r="I66" s="80">
        <v>121271</v>
      </c>
      <c r="J66" s="80">
        <v>0</v>
      </c>
      <c r="K66" s="80">
        <v>153571</v>
      </c>
      <c r="L66" s="66">
        <f t="shared" si="12"/>
        <v>0.91614</v>
      </c>
      <c r="M66" s="61"/>
      <c r="N66" s="61"/>
      <c r="O66" s="81"/>
      <c r="P66" s="81"/>
      <c r="Q66" s="81"/>
      <c r="R66" s="81"/>
      <c r="S66" s="81"/>
      <c r="T66" s="81"/>
      <c r="U66" s="81"/>
      <c r="V66" s="81"/>
      <c r="W66" s="81"/>
      <c r="X66" s="81"/>
      <c r="Y66" s="81"/>
      <c r="Z66" s="81"/>
      <c r="AA66" s="81"/>
      <c r="AB66" s="81"/>
      <c r="AC66" s="81"/>
      <c r="AD66" s="81"/>
      <c r="AE66" s="81"/>
      <c r="AF66" s="81"/>
      <c r="AG66" s="81"/>
      <c r="AH66" s="81"/>
      <c r="AI66" s="81"/>
      <c r="AJ66" s="81"/>
      <c r="AK66" s="81"/>
      <c r="AL66" s="81"/>
      <c r="AM66" s="81"/>
    </row>
    <row r="67" spans="1:14" ht="19.5" customHeight="1">
      <c r="A67" s="262">
        <v>921</v>
      </c>
      <c r="B67" s="98"/>
      <c r="C67" s="92" t="s">
        <v>144</v>
      </c>
      <c r="D67" s="76">
        <f>SUM(D68:D77)</f>
        <v>32376876</v>
      </c>
      <c r="E67" s="76">
        <f t="shared" si="10"/>
        <v>31348840</v>
      </c>
      <c r="F67" s="77">
        <f t="shared" si="11"/>
        <v>26251808</v>
      </c>
      <c r="G67" s="77">
        <f>SUM(G68:G77)</f>
        <v>0</v>
      </c>
      <c r="H67" s="77">
        <f>SUM(H68:H77)</f>
        <v>25859689</v>
      </c>
      <c r="I67" s="77">
        <f>SUM(I68:I77)</f>
        <v>392119</v>
      </c>
      <c r="J67" s="77">
        <v>0</v>
      </c>
      <c r="K67" s="77">
        <f>SUM(K68:K77)</f>
        <v>5097032</v>
      </c>
      <c r="L67" s="78">
        <f t="shared" si="12"/>
        <v>0.968247832187392</v>
      </c>
      <c r="M67" s="61"/>
      <c r="N67" s="61"/>
    </row>
    <row r="68" spans="1:14" ht="17.25" customHeight="1">
      <c r="A68" s="262"/>
      <c r="B68" s="95">
        <v>92105</v>
      </c>
      <c r="C68" s="87" t="s">
        <v>146</v>
      </c>
      <c r="D68" s="69">
        <v>420600</v>
      </c>
      <c r="E68" s="65">
        <f t="shared" si="10"/>
        <v>406938</v>
      </c>
      <c r="F68" s="65">
        <f t="shared" si="11"/>
        <v>406938</v>
      </c>
      <c r="G68" s="70">
        <v>0</v>
      </c>
      <c r="H68" s="70">
        <v>288338</v>
      </c>
      <c r="I68" s="70">
        <v>118600</v>
      </c>
      <c r="J68" s="70">
        <v>0</v>
      </c>
      <c r="K68" s="70">
        <v>0</v>
      </c>
      <c r="L68" s="66">
        <f t="shared" si="12"/>
        <v>0.9675178316690443</v>
      </c>
      <c r="M68" s="61"/>
      <c r="N68" s="61"/>
    </row>
    <row r="69" spans="1:14" ht="18.75" customHeight="1">
      <c r="A69" s="262"/>
      <c r="B69" s="95">
        <v>92106</v>
      </c>
      <c r="C69" s="86" t="s">
        <v>148</v>
      </c>
      <c r="D69" s="69">
        <v>2537786</v>
      </c>
      <c r="E69" s="65">
        <f t="shared" si="10"/>
        <v>2537786</v>
      </c>
      <c r="F69" s="65">
        <f t="shared" si="11"/>
        <v>2537786</v>
      </c>
      <c r="G69" s="70">
        <v>0</v>
      </c>
      <c r="H69" s="70">
        <v>2537786</v>
      </c>
      <c r="I69" s="70">
        <v>0</v>
      </c>
      <c r="J69" s="70">
        <v>0</v>
      </c>
      <c r="K69" s="70">
        <v>0</v>
      </c>
      <c r="L69" s="66">
        <f t="shared" si="12"/>
        <v>1</v>
      </c>
      <c r="M69" s="61"/>
      <c r="N69" s="61"/>
    </row>
    <row r="70" spans="1:14" ht="16.5" customHeight="1">
      <c r="A70" s="262"/>
      <c r="B70" s="95">
        <v>92108</v>
      </c>
      <c r="C70" s="87" t="s">
        <v>150</v>
      </c>
      <c r="D70" s="69">
        <v>3100363</v>
      </c>
      <c r="E70" s="65">
        <f t="shared" si="10"/>
        <v>3100363</v>
      </c>
      <c r="F70" s="65">
        <f t="shared" si="11"/>
        <v>2961966</v>
      </c>
      <c r="G70" s="70">
        <v>0</v>
      </c>
      <c r="H70" s="70">
        <v>2961966</v>
      </c>
      <c r="I70" s="70">
        <v>0</v>
      </c>
      <c r="J70" s="70">
        <v>0</v>
      </c>
      <c r="K70" s="70">
        <v>138397</v>
      </c>
      <c r="L70" s="66">
        <f t="shared" si="12"/>
        <v>1</v>
      </c>
      <c r="M70" s="61"/>
      <c r="N70" s="61"/>
    </row>
    <row r="71" spans="1:14" ht="18" customHeight="1">
      <c r="A71" s="262"/>
      <c r="B71" s="95">
        <v>92109</v>
      </c>
      <c r="C71" s="87" t="s">
        <v>152</v>
      </c>
      <c r="D71" s="69">
        <v>3121641</v>
      </c>
      <c r="E71" s="65">
        <f t="shared" si="10"/>
        <v>3119760</v>
      </c>
      <c r="F71" s="65">
        <f t="shared" si="11"/>
        <v>3119760</v>
      </c>
      <c r="G71" s="70">
        <v>0</v>
      </c>
      <c r="H71" s="70">
        <v>3119760</v>
      </c>
      <c r="I71" s="70">
        <v>0</v>
      </c>
      <c r="J71" s="70">
        <v>0</v>
      </c>
      <c r="K71" s="70">
        <v>0</v>
      </c>
      <c r="L71" s="66">
        <f t="shared" si="12"/>
        <v>0.9993974323120436</v>
      </c>
      <c r="M71" s="61"/>
      <c r="N71" s="61"/>
    </row>
    <row r="72" spans="1:14" ht="17.25" customHeight="1">
      <c r="A72" s="262"/>
      <c r="B72" s="95">
        <v>92110</v>
      </c>
      <c r="C72" s="87" t="s">
        <v>155</v>
      </c>
      <c r="D72" s="69">
        <v>283109</v>
      </c>
      <c r="E72" s="65">
        <f t="shared" si="10"/>
        <v>283109</v>
      </c>
      <c r="F72" s="65">
        <f t="shared" si="11"/>
        <v>283109</v>
      </c>
      <c r="G72" s="70">
        <v>0</v>
      </c>
      <c r="H72" s="70">
        <v>283109</v>
      </c>
      <c r="I72" s="70">
        <v>0</v>
      </c>
      <c r="J72" s="70">
        <v>0</v>
      </c>
      <c r="K72" s="70">
        <v>0</v>
      </c>
      <c r="L72" s="66">
        <f t="shared" si="12"/>
        <v>1</v>
      </c>
      <c r="M72" s="61"/>
      <c r="N72" s="61"/>
    </row>
    <row r="73" spans="1:14" ht="18" customHeight="1">
      <c r="A73" s="262"/>
      <c r="B73" s="95">
        <v>92114</v>
      </c>
      <c r="C73" s="86" t="s">
        <v>157</v>
      </c>
      <c r="D73" s="69">
        <v>706950</v>
      </c>
      <c r="E73" s="65">
        <f t="shared" si="10"/>
        <v>706950</v>
      </c>
      <c r="F73" s="65">
        <f t="shared" si="11"/>
        <v>706950</v>
      </c>
      <c r="G73" s="70">
        <v>0</v>
      </c>
      <c r="H73" s="70">
        <v>706950</v>
      </c>
      <c r="I73" s="70">
        <v>0</v>
      </c>
      <c r="J73" s="70">
        <v>0</v>
      </c>
      <c r="K73" s="70">
        <v>0</v>
      </c>
      <c r="L73" s="66">
        <f t="shared" si="12"/>
        <v>1</v>
      </c>
      <c r="M73" s="61"/>
      <c r="N73" s="61"/>
    </row>
    <row r="74" spans="1:14" ht="17.25" customHeight="1">
      <c r="A74" s="262"/>
      <c r="B74" s="95">
        <v>92116</v>
      </c>
      <c r="C74" s="86" t="s">
        <v>159</v>
      </c>
      <c r="D74" s="69">
        <v>3769894</v>
      </c>
      <c r="E74" s="65">
        <f t="shared" si="10"/>
        <v>3769894</v>
      </c>
      <c r="F74" s="65">
        <f t="shared" si="11"/>
        <v>3769894</v>
      </c>
      <c r="G74" s="70">
        <v>0</v>
      </c>
      <c r="H74" s="70">
        <v>3769894</v>
      </c>
      <c r="I74" s="70">
        <v>0</v>
      </c>
      <c r="J74" s="70">
        <v>0</v>
      </c>
      <c r="K74" s="70">
        <v>0</v>
      </c>
      <c r="L74" s="66">
        <f t="shared" si="12"/>
        <v>1</v>
      </c>
      <c r="M74" s="61"/>
      <c r="N74" s="61"/>
    </row>
    <row r="75" spans="1:14" ht="16.5" customHeight="1">
      <c r="A75" s="262"/>
      <c r="B75" s="95">
        <v>92118</v>
      </c>
      <c r="C75" s="86" t="s">
        <v>163</v>
      </c>
      <c r="D75" s="69">
        <v>16946273</v>
      </c>
      <c r="E75" s="65">
        <f t="shared" si="10"/>
        <v>15934908</v>
      </c>
      <c r="F75" s="65">
        <f t="shared" si="11"/>
        <v>10976273</v>
      </c>
      <c r="G75" s="70">
        <v>0</v>
      </c>
      <c r="H75" s="70">
        <v>10956273</v>
      </c>
      <c r="I75" s="70">
        <v>20000</v>
      </c>
      <c r="J75" s="70">
        <v>0</v>
      </c>
      <c r="K75" s="70">
        <v>4958635</v>
      </c>
      <c r="L75" s="66">
        <f t="shared" si="12"/>
        <v>0.9403193256711962</v>
      </c>
      <c r="M75" s="61"/>
      <c r="N75" s="61"/>
    </row>
    <row r="76" spans="1:14" ht="18" customHeight="1">
      <c r="A76" s="262"/>
      <c r="B76" s="95">
        <v>92120</v>
      </c>
      <c r="C76" s="86" t="s">
        <v>197</v>
      </c>
      <c r="D76" s="69">
        <v>911500</v>
      </c>
      <c r="E76" s="65">
        <f t="shared" si="10"/>
        <v>910613</v>
      </c>
      <c r="F76" s="65">
        <f t="shared" si="11"/>
        <v>910613</v>
      </c>
      <c r="G76" s="70">
        <v>0</v>
      </c>
      <c r="H76" s="70">
        <v>710613</v>
      </c>
      <c r="I76" s="70">
        <v>200000</v>
      </c>
      <c r="J76" s="70">
        <v>0</v>
      </c>
      <c r="K76" s="70">
        <v>0</v>
      </c>
      <c r="L76" s="66">
        <f t="shared" si="12"/>
        <v>0.9990268787712562</v>
      </c>
      <c r="M76" s="61"/>
      <c r="N76" s="61"/>
    </row>
    <row r="77" spans="1:14" ht="18" customHeight="1">
      <c r="A77" s="262"/>
      <c r="B77" s="95">
        <v>92195</v>
      </c>
      <c r="C77" s="86" t="s">
        <v>27</v>
      </c>
      <c r="D77" s="69">
        <v>578760</v>
      </c>
      <c r="E77" s="65">
        <f t="shared" si="10"/>
        <v>578519</v>
      </c>
      <c r="F77" s="65">
        <f t="shared" si="11"/>
        <v>578519</v>
      </c>
      <c r="G77" s="70">
        <v>0</v>
      </c>
      <c r="H77" s="70">
        <v>525000</v>
      </c>
      <c r="I77" s="70">
        <v>53519</v>
      </c>
      <c r="J77" s="70">
        <v>0</v>
      </c>
      <c r="K77" s="70">
        <v>0</v>
      </c>
      <c r="L77" s="66">
        <v>0.999</v>
      </c>
      <c r="M77" s="61"/>
      <c r="N77" s="61"/>
    </row>
    <row r="78" spans="1:14" ht="18.75" customHeight="1">
      <c r="A78" s="262">
        <v>926</v>
      </c>
      <c r="B78" s="98"/>
      <c r="C78" s="97" t="s">
        <v>198</v>
      </c>
      <c r="D78" s="76">
        <f>SUM(D79)</f>
        <v>1468000</v>
      </c>
      <c r="E78" s="76">
        <f t="shared" si="10"/>
        <v>1454732</v>
      </c>
      <c r="F78" s="77">
        <f t="shared" si="11"/>
        <v>1454732</v>
      </c>
      <c r="G78" s="77">
        <f>SUM(G79)</f>
        <v>0</v>
      </c>
      <c r="H78" s="77">
        <f>SUM(H79)</f>
        <v>1341145</v>
      </c>
      <c r="I78" s="77">
        <f>SUM(I79)</f>
        <v>113587</v>
      </c>
      <c r="J78" s="77">
        <v>0</v>
      </c>
      <c r="K78" s="77">
        <f>SUM(K79)</f>
        <v>0</v>
      </c>
      <c r="L78" s="78">
        <f>E78/D78</f>
        <v>0.9909618528610354</v>
      </c>
      <c r="M78" s="61"/>
      <c r="N78" s="61"/>
    </row>
    <row r="79" spans="1:14" ht="19.5" customHeight="1">
      <c r="A79" s="263"/>
      <c r="B79" s="104">
        <v>92605</v>
      </c>
      <c r="C79" s="105" t="s">
        <v>199</v>
      </c>
      <c r="D79" s="106">
        <v>1468000</v>
      </c>
      <c r="E79" s="107">
        <f t="shared" si="10"/>
        <v>1454732</v>
      </c>
      <c r="F79" s="107">
        <f t="shared" si="11"/>
        <v>1454732</v>
      </c>
      <c r="G79" s="108">
        <v>0</v>
      </c>
      <c r="H79" s="108">
        <v>1341145</v>
      </c>
      <c r="I79" s="108">
        <v>113587</v>
      </c>
      <c r="J79" s="108">
        <v>0</v>
      </c>
      <c r="K79" s="108">
        <v>0</v>
      </c>
      <c r="L79" s="109">
        <f>E79/D79</f>
        <v>0.9909618528610354</v>
      </c>
      <c r="M79" s="61"/>
      <c r="N79" s="61"/>
    </row>
    <row r="80" spans="1:12" ht="18.75" customHeight="1" thickBot="1">
      <c r="A80" s="266" t="s">
        <v>165</v>
      </c>
      <c r="B80" s="267"/>
      <c r="C80" s="267"/>
      <c r="D80" s="110">
        <f aca="true" t="shared" si="13" ref="D80:K80">SUM(D6,D13,D15,D20,D23,D25,D29,D33,D35,D38,D46,D48,D58,D63,D65,D67,D78)</f>
        <v>300177388</v>
      </c>
      <c r="E80" s="110">
        <f t="shared" si="13"/>
        <v>285722634</v>
      </c>
      <c r="F80" s="110">
        <f t="shared" si="13"/>
        <v>187591322</v>
      </c>
      <c r="G80" s="110">
        <f t="shared" si="13"/>
        <v>56694097</v>
      </c>
      <c r="H80" s="110">
        <f t="shared" si="13"/>
        <v>77254294</v>
      </c>
      <c r="I80" s="110">
        <f t="shared" si="13"/>
        <v>52868676</v>
      </c>
      <c r="J80" s="110">
        <f t="shared" si="13"/>
        <v>774255</v>
      </c>
      <c r="K80" s="110">
        <f t="shared" si="13"/>
        <v>98131312</v>
      </c>
      <c r="L80" s="111">
        <f>E80/D80</f>
        <v>0.9518459598295925</v>
      </c>
    </row>
    <row r="81" spans="4:5" ht="12.75">
      <c r="D81" s="112"/>
      <c r="E81" s="61"/>
    </row>
    <row r="82" spans="4:6" ht="12.75">
      <c r="D82" s="112"/>
      <c r="E82" s="61"/>
      <c r="F82" s="61"/>
    </row>
    <row r="83" ht="12.75">
      <c r="E83" s="61"/>
    </row>
    <row r="84" ht="12.75">
      <c r="E84" s="61"/>
    </row>
    <row r="85" ht="12.75">
      <c r="E85" s="61"/>
    </row>
    <row r="86" ht="12.75">
      <c r="E86" s="61"/>
    </row>
    <row r="87" ht="12.75">
      <c r="E87" s="61"/>
    </row>
    <row r="88" ht="12.75">
      <c r="E88" s="61"/>
    </row>
    <row r="89" ht="12.75">
      <c r="E89" s="61"/>
    </row>
    <row r="90" ht="12.75">
      <c r="E90" s="61"/>
    </row>
    <row r="91" ht="12.75">
      <c r="E91" s="61"/>
    </row>
    <row r="92" ht="12.75">
      <c r="E92" s="61"/>
    </row>
    <row r="93" ht="12.75">
      <c r="E93" s="61"/>
    </row>
    <row r="94" ht="12.75">
      <c r="E94" s="61"/>
    </row>
    <row r="95" ht="12.75">
      <c r="E95" s="61"/>
    </row>
    <row r="96" ht="12.75">
      <c r="E96" s="61"/>
    </row>
    <row r="97" ht="12.75">
      <c r="E97" s="61"/>
    </row>
    <row r="98" ht="12.75">
      <c r="E98" s="61"/>
    </row>
    <row r="99" ht="12.75">
      <c r="E99" s="61"/>
    </row>
    <row r="100" ht="12.75">
      <c r="E100" s="61"/>
    </row>
    <row r="101" ht="12.75">
      <c r="E101" s="61"/>
    </row>
    <row r="102" ht="12.75">
      <c r="E102" s="61"/>
    </row>
    <row r="103" ht="12.75">
      <c r="E103" s="61"/>
    </row>
    <row r="104" ht="12.75">
      <c r="E104" s="61"/>
    </row>
    <row r="105" ht="12.75">
      <c r="E105" s="61"/>
    </row>
    <row r="106" ht="12.75">
      <c r="E106" s="61"/>
    </row>
    <row r="107" ht="12.75">
      <c r="E107" s="61"/>
    </row>
    <row r="108" ht="12.75">
      <c r="E108" s="61"/>
    </row>
    <row r="109" ht="12.75">
      <c r="E109" s="61"/>
    </row>
    <row r="110" ht="12.75">
      <c r="E110" s="61"/>
    </row>
    <row r="111" ht="12.75">
      <c r="E111" s="61"/>
    </row>
    <row r="112" ht="12.75">
      <c r="E112" s="61"/>
    </row>
    <row r="113" ht="12.75">
      <c r="E113" s="61"/>
    </row>
    <row r="114" ht="12.75">
      <c r="E114" s="61"/>
    </row>
    <row r="115" ht="12.75">
      <c r="E115" s="61"/>
    </row>
    <row r="116" ht="12.75">
      <c r="E116" s="61"/>
    </row>
    <row r="117" ht="12.75">
      <c r="E117" s="61"/>
    </row>
    <row r="118" ht="12.75">
      <c r="E118" s="61"/>
    </row>
    <row r="119" ht="12.75">
      <c r="E119" s="61"/>
    </row>
    <row r="120" ht="12.75">
      <c r="E120" s="61"/>
    </row>
    <row r="121" ht="12.75">
      <c r="E121" s="61"/>
    </row>
    <row r="122" ht="12.75">
      <c r="E122" s="61"/>
    </row>
    <row r="123" ht="12.75">
      <c r="E123" s="61"/>
    </row>
    <row r="124" ht="12.75">
      <c r="E124" s="61"/>
    </row>
    <row r="125" ht="12.75">
      <c r="E125" s="61"/>
    </row>
    <row r="126" ht="12.75">
      <c r="E126" s="61"/>
    </row>
    <row r="127" ht="12.75">
      <c r="E127" s="61"/>
    </row>
    <row r="128" ht="12.75">
      <c r="E128" s="61"/>
    </row>
    <row r="129" ht="12.75">
      <c r="E129" s="61"/>
    </row>
    <row r="130" ht="12.75">
      <c r="E130" s="61"/>
    </row>
    <row r="131" ht="12.75">
      <c r="E131" s="61"/>
    </row>
    <row r="132" ht="12.75">
      <c r="E132" s="61"/>
    </row>
    <row r="133" ht="12.75">
      <c r="E133" s="61"/>
    </row>
    <row r="134" ht="12.75">
      <c r="E134" s="61"/>
    </row>
    <row r="135" ht="12.75">
      <c r="E135" s="61"/>
    </row>
    <row r="136" ht="12.75">
      <c r="E136" s="61"/>
    </row>
    <row r="137" ht="12.75">
      <c r="E137" s="61"/>
    </row>
    <row r="138" ht="12.75">
      <c r="E138" s="61"/>
    </row>
    <row r="139" ht="12.75">
      <c r="E139" s="61"/>
    </row>
    <row r="140" ht="12.75">
      <c r="E140" s="61"/>
    </row>
    <row r="141" ht="12.75">
      <c r="E141" s="61"/>
    </row>
    <row r="142" ht="12.75">
      <c r="E142" s="61"/>
    </row>
    <row r="143" ht="12.75">
      <c r="E143" s="61"/>
    </row>
    <row r="144" ht="12.75">
      <c r="E144" s="61"/>
    </row>
    <row r="145" ht="12.75">
      <c r="E145" s="61"/>
    </row>
    <row r="146" ht="12.75">
      <c r="E146" s="61"/>
    </row>
    <row r="147" ht="12.75">
      <c r="E147" s="61"/>
    </row>
    <row r="148" ht="12.75">
      <c r="E148" s="61"/>
    </row>
    <row r="149" ht="12.75">
      <c r="E149" s="61"/>
    </row>
    <row r="150" ht="12.75">
      <c r="E150" s="61"/>
    </row>
    <row r="151" ht="12.75">
      <c r="E151" s="61"/>
    </row>
    <row r="152" ht="12.75">
      <c r="E152" s="61"/>
    </row>
    <row r="153" ht="12.75">
      <c r="E153" s="61"/>
    </row>
    <row r="154" ht="12.75">
      <c r="E154" s="61"/>
    </row>
    <row r="155" ht="12.75">
      <c r="E155" s="61"/>
    </row>
    <row r="156" ht="12.75">
      <c r="E156" s="61"/>
    </row>
    <row r="157" ht="12.75">
      <c r="E157" s="61"/>
    </row>
    <row r="158" ht="12.75">
      <c r="E158" s="61"/>
    </row>
    <row r="159" ht="12.75">
      <c r="E159" s="61"/>
    </row>
    <row r="160" ht="12.75">
      <c r="E160" s="61"/>
    </row>
    <row r="161" ht="12.75">
      <c r="E161" s="61"/>
    </row>
    <row r="162" ht="12.75">
      <c r="E162" s="61"/>
    </row>
    <row r="163" ht="12.75">
      <c r="E163" s="61"/>
    </row>
    <row r="164" ht="12.75">
      <c r="E164" s="61"/>
    </row>
    <row r="165" ht="12.75">
      <c r="E165" s="61"/>
    </row>
    <row r="166" ht="12.75">
      <c r="E166" s="61"/>
    </row>
    <row r="167" ht="12.75">
      <c r="E167" s="61"/>
    </row>
    <row r="168" ht="12.75">
      <c r="E168" s="61"/>
    </row>
    <row r="169" ht="12.75">
      <c r="E169" s="61"/>
    </row>
    <row r="170" ht="12.75">
      <c r="E170" s="61"/>
    </row>
    <row r="171" ht="12.75">
      <c r="E171" s="61"/>
    </row>
    <row r="172" ht="12.75">
      <c r="E172" s="61"/>
    </row>
    <row r="173" ht="12.75">
      <c r="E173" s="61"/>
    </row>
    <row r="174" ht="12.75">
      <c r="E174" s="61"/>
    </row>
    <row r="175" ht="12.75">
      <c r="E175" s="61"/>
    </row>
    <row r="176" ht="12.75">
      <c r="E176" s="61"/>
    </row>
    <row r="177" ht="12.75">
      <c r="E177" s="61"/>
    </row>
    <row r="178" ht="12.75">
      <c r="E178" s="61"/>
    </row>
    <row r="179" ht="12.75">
      <c r="E179" s="61"/>
    </row>
    <row r="180" ht="12.75">
      <c r="E180" s="61"/>
    </row>
    <row r="181" ht="12.75">
      <c r="E181" s="61"/>
    </row>
    <row r="182" ht="12.75">
      <c r="E182" s="61"/>
    </row>
    <row r="183" ht="12.75">
      <c r="E183" s="61"/>
    </row>
    <row r="184" ht="12.75">
      <c r="E184" s="61"/>
    </row>
    <row r="185" ht="12.75">
      <c r="E185" s="61"/>
    </row>
    <row r="186" ht="12.75">
      <c r="E186" s="61"/>
    </row>
    <row r="187" ht="12.75">
      <c r="E187" s="61"/>
    </row>
    <row r="188" ht="12.75">
      <c r="E188" s="61"/>
    </row>
    <row r="189" ht="12.75">
      <c r="E189" s="61"/>
    </row>
    <row r="190" ht="12.75">
      <c r="E190" s="61"/>
    </row>
    <row r="191" ht="12.75">
      <c r="E191" s="61"/>
    </row>
    <row r="192" ht="12.75">
      <c r="E192" s="61"/>
    </row>
    <row r="193" ht="12.75">
      <c r="E193" s="61"/>
    </row>
    <row r="194" ht="12.75">
      <c r="E194" s="61"/>
    </row>
    <row r="195" ht="12.75">
      <c r="E195" s="61"/>
    </row>
    <row r="196" ht="12.75">
      <c r="E196" s="61"/>
    </row>
    <row r="197" ht="12.75">
      <c r="E197" s="61"/>
    </row>
    <row r="198" ht="12.75">
      <c r="E198" s="61"/>
    </row>
    <row r="199" ht="12.75">
      <c r="E199" s="61"/>
    </row>
    <row r="200" ht="12.75">
      <c r="E200" s="61"/>
    </row>
    <row r="201" ht="12.75">
      <c r="E201" s="61"/>
    </row>
    <row r="202" ht="12.75">
      <c r="E202" s="61"/>
    </row>
    <row r="203" ht="12.75">
      <c r="E203" s="61"/>
    </row>
    <row r="204" ht="12.75">
      <c r="E204" s="61"/>
    </row>
    <row r="205" ht="12.75">
      <c r="E205" s="61"/>
    </row>
    <row r="206" ht="12.75">
      <c r="E206" s="61"/>
    </row>
    <row r="207" ht="12.75">
      <c r="E207" s="61"/>
    </row>
    <row r="208" ht="12.75">
      <c r="E208" s="61"/>
    </row>
    <row r="209" ht="12.75">
      <c r="E209" s="61"/>
    </row>
    <row r="210" ht="12.75">
      <c r="E210" s="61"/>
    </row>
    <row r="211" ht="12.75">
      <c r="E211" s="61"/>
    </row>
    <row r="212" ht="12.75">
      <c r="E212" s="61"/>
    </row>
    <row r="213" ht="12.75">
      <c r="E213" s="61"/>
    </row>
    <row r="214" ht="12.75">
      <c r="E214" s="61"/>
    </row>
    <row r="215" ht="12.75">
      <c r="E215" s="61"/>
    </row>
    <row r="216" ht="12.75">
      <c r="E216" s="61"/>
    </row>
    <row r="217" ht="12.75">
      <c r="E217" s="61"/>
    </row>
    <row r="218" ht="12.75">
      <c r="E218" s="61"/>
    </row>
    <row r="219" ht="12.75">
      <c r="E219" s="61"/>
    </row>
    <row r="220" ht="12.75">
      <c r="E220" s="61"/>
    </row>
    <row r="221" ht="12.75">
      <c r="E221" s="61"/>
    </row>
    <row r="222" ht="12.75">
      <c r="E222" s="61"/>
    </row>
    <row r="223" ht="12.75">
      <c r="E223" s="61"/>
    </row>
    <row r="224" ht="12.75">
      <c r="E224" s="61"/>
    </row>
    <row r="225" ht="12.75">
      <c r="E225" s="61"/>
    </row>
    <row r="226" ht="12.75">
      <c r="E226" s="61"/>
    </row>
    <row r="227" ht="12.75">
      <c r="E227" s="61"/>
    </row>
    <row r="228" ht="12.75">
      <c r="E228" s="61"/>
    </row>
    <row r="229" ht="12.75">
      <c r="E229" s="61"/>
    </row>
    <row r="230" ht="12.75">
      <c r="E230" s="61"/>
    </row>
    <row r="231" ht="12.75">
      <c r="E231" s="61"/>
    </row>
    <row r="232" ht="12.75">
      <c r="E232" s="61"/>
    </row>
    <row r="233" ht="12.75">
      <c r="E233" s="61"/>
    </row>
    <row r="234" ht="12.75">
      <c r="E234" s="61"/>
    </row>
    <row r="235" ht="12.75">
      <c r="E235" s="61"/>
    </row>
    <row r="236" ht="12.75">
      <c r="E236" s="61"/>
    </row>
    <row r="237" ht="12.75">
      <c r="E237" s="61"/>
    </row>
    <row r="238" ht="12.75">
      <c r="E238" s="61"/>
    </row>
    <row r="239" ht="12.75">
      <c r="E239" s="61"/>
    </row>
    <row r="240" ht="12.75">
      <c r="E240" s="61"/>
    </row>
    <row r="241" ht="12.75">
      <c r="E241" s="61"/>
    </row>
    <row r="242" ht="12.75">
      <c r="E242" s="61"/>
    </row>
    <row r="243" ht="12.75">
      <c r="E243" s="61"/>
    </row>
    <row r="244" ht="12.75">
      <c r="E244" s="61"/>
    </row>
    <row r="245" ht="12.75">
      <c r="E245" s="61"/>
    </row>
    <row r="246" ht="12.75">
      <c r="E246" s="61"/>
    </row>
    <row r="247" ht="12.75">
      <c r="E247" s="61"/>
    </row>
    <row r="248" ht="12.75">
      <c r="E248" s="61"/>
    </row>
    <row r="249" ht="12.75">
      <c r="E249" s="61"/>
    </row>
    <row r="250" ht="12.75">
      <c r="E250" s="61"/>
    </row>
    <row r="251" ht="12.75">
      <c r="E251" s="61"/>
    </row>
    <row r="252" ht="12.75">
      <c r="E252" s="61"/>
    </row>
    <row r="253" ht="12.75">
      <c r="E253" s="61"/>
    </row>
    <row r="254" ht="12.75">
      <c r="E254" s="61"/>
    </row>
    <row r="255" ht="12.75">
      <c r="E255" s="61"/>
    </row>
    <row r="256" ht="12.75">
      <c r="E256" s="61"/>
    </row>
    <row r="257" ht="12.75">
      <c r="E257" s="61"/>
    </row>
    <row r="258" ht="12.75">
      <c r="E258" s="61"/>
    </row>
    <row r="259" ht="12.75">
      <c r="E259" s="61"/>
    </row>
    <row r="260" ht="12.75">
      <c r="E260" s="61"/>
    </row>
    <row r="261" ht="12.75">
      <c r="E261" s="61"/>
    </row>
    <row r="262" ht="12.75">
      <c r="E262" s="61"/>
    </row>
    <row r="263" ht="12.75">
      <c r="E263" s="61"/>
    </row>
    <row r="264" ht="12.75">
      <c r="E264" s="61"/>
    </row>
    <row r="265" ht="12.75">
      <c r="E265" s="61"/>
    </row>
    <row r="266" ht="12.75">
      <c r="E266" s="61"/>
    </row>
    <row r="267" ht="12.75">
      <c r="E267" s="61"/>
    </row>
    <row r="268" ht="12.75">
      <c r="E268" s="61"/>
    </row>
    <row r="269" ht="12.75">
      <c r="E269" s="61"/>
    </row>
    <row r="270" ht="12.75">
      <c r="E270" s="61"/>
    </row>
    <row r="271" ht="12.75">
      <c r="E271" s="61"/>
    </row>
    <row r="272" ht="12.75">
      <c r="E272" s="61"/>
    </row>
    <row r="273" ht="12.75">
      <c r="E273" s="61"/>
    </row>
    <row r="274" ht="12.75">
      <c r="E274" s="61"/>
    </row>
    <row r="275" ht="12.75">
      <c r="E275" s="61"/>
    </row>
    <row r="276" ht="12.75">
      <c r="E276" s="61"/>
    </row>
    <row r="277" ht="12.75">
      <c r="E277" s="61"/>
    </row>
    <row r="278" ht="12.75">
      <c r="E278" s="61"/>
    </row>
    <row r="279" ht="12.75">
      <c r="E279" s="61"/>
    </row>
    <row r="280" ht="12.75">
      <c r="E280" s="61"/>
    </row>
    <row r="281" ht="12.75">
      <c r="E281" s="61"/>
    </row>
    <row r="282" ht="12.75">
      <c r="E282" s="61"/>
    </row>
    <row r="283" ht="12.75">
      <c r="E283" s="61"/>
    </row>
    <row r="284" ht="12.75">
      <c r="E284" s="61"/>
    </row>
    <row r="285" ht="12.75">
      <c r="E285" s="61"/>
    </row>
    <row r="286" ht="12.75">
      <c r="E286" s="61"/>
    </row>
    <row r="287" ht="12.75">
      <c r="E287" s="61"/>
    </row>
    <row r="288" ht="12.75">
      <c r="E288" s="61"/>
    </row>
    <row r="289" ht="12.75">
      <c r="E289" s="61"/>
    </row>
    <row r="290" ht="12.75">
      <c r="E290" s="61"/>
    </row>
    <row r="291" ht="12.75">
      <c r="E291" s="61"/>
    </row>
    <row r="292" ht="12.75">
      <c r="E292" s="61"/>
    </row>
    <row r="293" ht="12.75">
      <c r="E293" s="61"/>
    </row>
    <row r="294" ht="12.75">
      <c r="E294" s="61"/>
    </row>
    <row r="295" ht="12.75">
      <c r="E295" s="61"/>
    </row>
    <row r="296" ht="12.75">
      <c r="E296" s="61"/>
    </row>
    <row r="297" ht="12.75">
      <c r="E297" s="61"/>
    </row>
    <row r="298" ht="12.75">
      <c r="E298" s="61"/>
    </row>
    <row r="299" ht="12.75">
      <c r="E299" s="61"/>
    </row>
    <row r="300" ht="12.75">
      <c r="E300" s="61"/>
    </row>
    <row r="301" ht="12.75">
      <c r="E301" s="61"/>
    </row>
    <row r="302" ht="12.75">
      <c r="E302" s="61"/>
    </row>
    <row r="303" ht="12.75">
      <c r="E303" s="61"/>
    </row>
    <row r="304" ht="12.75">
      <c r="E304" s="61"/>
    </row>
    <row r="305" ht="12.75">
      <c r="E305" s="61"/>
    </row>
    <row r="306" ht="12.75">
      <c r="E306" s="61"/>
    </row>
    <row r="307" ht="12.75">
      <c r="E307" s="61"/>
    </row>
    <row r="308" ht="12.75">
      <c r="E308" s="61"/>
    </row>
  </sheetData>
  <mergeCells count="26">
    <mergeCell ref="B1:L1"/>
    <mergeCell ref="D3:D5"/>
    <mergeCell ref="B3:B5"/>
    <mergeCell ref="C3:C5"/>
    <mergeCell ref="E3:E5"/>
    <mergeCell ref="F3:K3"/>
    <mergeCell ref="L3:L5"/>
    <mergeCell ref="F4:F5"/>
    <mergeCell ref="K4:K5"/>
    <mergeCell ref="G4:J4"/>
    <mergeCell ref="A78:A79"/>
    <mergeCell ref="A67:A77"/>
    <mergeCell ref="A3:A5"/>
    <mergeCell ref="A80:C80"/>
    <mergeCell ref="A6:A12"/>
    <mergeCell ref="A20:A22"/>
    <mergeCell ref="A23:A24"/>
    <mergeCell ref="A25:A28"/>
    <mergeCell ref="A29:A32"/>
    <mergeCell ref="A13:A14"/>
    <mergeCell ref="A15:A19"/>
    <mergeCell ref="A33:A34"/>
    <mergeCell ref="A58:A62"/>
    <mergeCell ref="A63:A64"/>
    <mergeCell ref="A38:A45"/>
    <mergeCell ref="A48:A57"/>
  </mergeCells>
  <printOptions horizontalCentered="1" verticalCentered="1"/>
  <pageMargins left="0" right="0" top="0.32" bottom="0.54" header="0.5118110236220472" footer="0.5118110236220472"/>
  <pageSetup horizontalDpi="600" verticalDpi="600" orientation="landscape" paperSize="9" scale="60" r:id="rId1"/>
  <rowBreaks count="1" manualBreakCount="1">
    <brk id="37" max="10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D19"/>
  <sheetViews>
    <sheetView workbookViewId="0" topLeftCell="A1">
      <selection activeCell="B19" sqref="B19"/>
    </sheetView>
  </sheetViews>
  <sheetFormatPr defaultColWidth="9.00390625" defaultRowHeight="12.75"/>
  <cols>
    <col min="1" max="1" width="31.25390625" style="0" customWidth="1"/>
    <col min="2" max="2" width="14.125" style="0" bestFit="1" customWidth="1"/>
    <col min="3" max="3" width="11.875" style="0" customWidth="1"/>
    <col min="4" max="4" width="11.125" style="0" customWidth="1"/>
  </cols>
  <sheetData>
    <row r="1" spans="1:3" ht="16.5" thickBot="1">
      <c r="A1" s="324" t="s">
        <v>259</v>
      </c>
      <c r="B1" s="325"/>
      <c r="C1" s="325"/>
    </row>
    <row r="2" spans="1:4" ht="14.25">
      <c r="A2" s="326" t="s">
        <v>260</v>
      </c>
      <c r="B2" s="327">
        <v>52868676</v>
      </c>
      <c r="C2" s="328">
        <f aca="true" t="shared" si="0" ref="C2:C7">B2/$B$7</f>
        <v>0.18503495946351944</v>
      </c>
      <c r="D2" s="218"/>
    </row>
    <row r="3" spans="1:4" ht="14.25">
      <c r="A3" s="329" t="s">
        <v>261</v>
      </c>
      <c r="B3" s="330">
        <v>77254294</v>
      </c>
      <c r="C3" s="331">
        <f t="shared" si="0"/>
        <v>0.2703821287045814</v>
      </c>
      <c r="D3" s="219"/>
    </row>
    <row r="4" spans="1:4" ht="14.25">
      <c r="A4" s="329" t="s">
        <v>262</v>
      </c>
      <c r="B4" s="330">
        <v>56694097</v>
      </c>
      <c r="C4" s="331">
        <f t="shared" si="0"/>
        <v>0.19842354176253324</v>
      </c>
      <c r="D4" s="219"/>
    </row>
    <row r="5" spans="1:4" ht="28.5">
      <c r="A5" s="332" t="s">
        <v>263</v>
      </c>
      <c r="B5" s="330">
        <v>774255</v>
      </c>
      <c r="C5" s="331">
        <f t="shared" si="0"/>
        <v>0.0027098133219645455</v>
      </c>
      <c r="D5" s="219"/>
    </row>
    <row r="6" spans="1:4" ht="15" thickBot="1">
      <c r="A6" s="333" t="s">
        <v>264</v>
      </c>
      <c r="B6" s="334">
        <v>98131312</v>
      </c>
      <c r="C6" s="335">
        <f t="shared" si="0"/>
        <v>0.3434495567474014</v>
      </c>
      <c r="D6" s="218"/>
    </row>
    <row r="7" spans="1:4" ht="16.5" customHeight="1" thickBot="1">
      <c r="A7" s="336" t="s">
        <v>258</v>
      </c>
      <c r="B7" s="337">
        <f>SUM(B2:B6)</f>
        <v>285722634</v>
      </c>
      <c r="C7" s="338">
        <f t="shared" si="0"/>
        <v>1</v>
      </c>
      <c r="D7" s="218"/>
    </row>
    <row r="8" spans="1:3" ht="12.75">
      <c r="A8" s="325"/>
      <c r="B8" s="339"/>
      <c r="C8" s="325"/>
    </row>
    <row r="9" ht="12.75">
      <c r="B9" s="220"/>
    </row>
    <row r="10" ht="12.75">
      <c r="B10" s="220"/>
    </row>
    <row r="11" ht="12.75">
      <c r="B11" s="220"/>
    </row>
    <row r="12" ht="12.75">
      <c r="B12" s="220"/>
    </row>
    <row r="13" ht="12.75">
      <c r="B13" s="220"/>
    </row>
    <row r="14" ht="12.75">
      <c r="B14" s="220"/>
    </row>
    <row r="15" ht="12.75">
      <c r="B15" s="220"/>
    </row>
    <row r="16" ht="12.75">
      <c r="B16" s="220"/>
    </row>
    <row r="17" ht="12.75">
      <c r="B17" s="220"/>
    </row>
    <row r="18" ht="12.75">
      <c r="B18" s="220"/>
    </row>
    <row r="19" ht="12.75">
      <c r="B19" s="220"/>
    </row>
  </sheetData>
  <printOptions/>
  <pageMargins left="0.75" right="0.75" top="1" bottom="1" header="0.5" footer="0.5"/>
  <pageSetup horizontalDpi="600" verticalDpi="600" orientation="portrait" paperSize="9" scale="12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H27"/>
  <sheetViews>
    <sheetView view="pageBreakPreview" zoomScale="120" zoomScaleSheetLayoutView="120" workbookViewId="0" topLeftCell="A1">
      <selection activeCell="A4" sqref="A4:K4"/>
    </sheetView>
  </sheetViews>
  <sheetFormatPr defaultColWidth="9.00390625" defaultRowHeight="12.75"/>
  <cols>
    <col min="1" max="1" width="9.125" style="113" customWidth="1"/>
    <col min="2" max="2" width="11.875" style="113" customWidth="1"/>
    <col min="3" max="3" width="43.625" style="113" customWidth="1"/>
    <col min="4" max="4" width="18.625" style="113" customWidth="1"/>
    <col min="5" max="5" width="16.00390625" style="113" customWidth="1"/>
    <col min="6" max="6" width="15.625" style="113" customWidth="1"/>
    <col min="7" max="16384" width="9.125" style="113" customWidth="1"/>
  </cols>
  <sheetData>
    <row r="1" ht="51" customHeight="1"/>
    <row r="2" spans="1:8" ht="33" customHeight="1">
      <c r="A2" s="285" t="s">
        <v>200</v>
      </c>
      <c r="B2" s="285"/>
      <c r="C2" s="285"/>
      <c r="D2" s="285"/>
      <c r="E2" s="285"/>
      <c r="F2" s="285"/>
      <c r="G2" s="114"/>
      <c r="H2" s="114"/>
    </row>
    <row r="4" spans="1:8" ht="13.5" thickBot="1">
      <c r="A4" s="286" t="s">
        <v>201</v>
      </c>
      <c r="B4" s="286"/>
      <c r="C4" s="286"/>
      <c r="D4" s="286"/>
      <c r="E4" s="286"/>
      <c r="F4" s="286"/>
      <c r="G4" s="115"/>
      <c r="H4" s="115"/>
    </row>
    <row r="5" spans="1:6" ht="12.75">
      <c r="A5" s="116" t="s">
        <v>1</v>
      </c>
      <c r="B5" s="117" t="s">
        <v>2</v>
      </c>
      <c r="C5" s="117" t="s">
        <v>202</v>
      </c>
      <c r="D5" s="117" t="s">
        <v>203</v>
      </c>
      <c r="E5" s="117" t="s">
        <v>5</v>
      </c>
      <c r="F5" s="118" t="s">
        <v>204</v>
      </c>
    </row>
    <row r="6" spans="1:6" ht="14.25" customHeight="1">
      <c r="A6" s="289" t="s">
        <v>7</v>
      </c>
      <c r="B6" s="91"/>
      <c r="C6" s="119" t="s">
        <v>8</v>
      </c>
      <c r="D6" s="120">
        <f>SUM(D7:D9)</f>
        <v>59108255</v>
      </c>
      <c r="E6" s="120">
        <f>SUM(E7:E9)</f>
        <v>49093754</v>
      </c>
      <c r="F6" s="121">
        <f aca="true" t="shared" si="0" ref="F6:F19">E6/D6</f>
        <v>0.8305735637095022</v>
      </c>
    </row>
    <row r="7" spans="1:6" ht="15" customHeight="1">
      <c r="A7" s="291"/>
      <c r="B7" s="122" t="s">
        <v>9</v>
      </c>
      <c r="C7" s="123" t="s">
        <v>205</v>
      </c>
      <c r="D7" s="65">
        <v>50000</v>
      </c>
      <c r="E7" s="65">
        <v>49500</v>
      </c>
      <c r="F7" s="124">
        <f t="shared" si="0"/>
        <v>0.99</v>
      </c>
    </row>
    <row r="8" spans="1:6" ht="15" customHeight="1">
      <c r="A8" s="291"/>
      <c r="B8" s="72" t="s">
        <v>15</v>
      </c>
      <c r="C8" s="85" t="s">
        <v>206</v>
      </c>
      <c r="D8" s="69">
        <v>14268000</v>
      </c>
      <c r="E8" s="69">
        <v>14267999</v>
      </c>
      <c r="F8" s="124">
        <f t="shared" si="0"/>
        <v>0.9999999299130923</v>
      </c>
    </row>
    <row r="9" spans="1:6" ht="14.25" customHeight="1">
      <c r="A9" s="290"/>
      <c r="B9" s="72" t="s">
        <v>23</v>
      </c>
      <c r="C9" s="85" t="s">
        <v>207</v>
      </c>
      <c r="D9" s="69">
        <v>44790255</v>
      </c>
      <c r="E9" s="69">
        <v>34776255</v>
      </c>
      <c r="F9" s="124">
        <f t="shared" si="0"/>
        <v>0.7764245816416986</v>
      </c>
    </row>
    <row r="10" spans="1:6" ht="13.5" customHeight="1">
      <c r="A10" s="289" t="s">
        <v>37</v>
      </c>
      <c r="B10" s="91"/>
      <c r="C10" s="119" t="s">
        <v>38</v>
      </c>
      <c r="D10" s="120">
        <f>SUM(D11)</f>
        <v>35906000</v>
      </c>
      <c r="E10" s="120">
        <f>SUM(E11)</f>
        <v>35906000</v>
      </c>
      <c r="F10" s="121">
        <f t="shared" si="0"/>
        <v>1</v>
      </c>
    </row>
    <row r="11" spans="1:6" ht="15" customHeight="1">
      <c r="A11" s="290"/>
      <c r="B11" s="125" t="s">
        <v>41</v>
      </c>
      <c r="C11" s="126" t="s">
        <v>208</v>
      </c>
      <c r="D11" s="127">
        <v>35906000</v>
      </c>
      <c r="E11" s="127">
        <v>35906000</v>
      </c>
      <c r="F11" s="124">
        <f t="shared" si="0"/>
        <v>1</v>
      </c>
    </row>
    <row r="12" spans="1:6" ht="13.5" customHeight="1">
      <c r="A12" s="289" t="s">
        <v>61</v>
      </c>
      <c r="B12" s="91"/>
      <c r="C12" s="119" t="s">
        <v>62</v>
      </c>
      <c r="D12" s="120">
        <f>SUM(D13:D14)</f>
        <v>244000</v>
      </c>
      <c r="E12" s="120">
        <f>SUM(E13:E14)</f>
        <v>243600</v>
      </c>
      <c r="F12" s="121">
        <f t="shared" si="0"/>
        <v>0.9983606557377049</v>
      </c>
    </row>
    <row r="13" spans="1:6" ht="14.25" customHeight="1">
      <c r="A13" s="291"/>
      <c r="B13" s="72" t="s">
        <v>65</v>
      </c>
      <c r="C13" s="85" t="s">
        <v>209</v>
      </c>
      <c r="D13" s="69">
        <v>214000</v>
      </c>
      <c r="E13" s="69">
        <v>214000</v>
      </c>
      <c r="F13" s="124">
        <f t="shared" si="0"/>
        <v>1</v>
      </c>
    </row>
    <row r="14" spans="1:6" ht="13.5" customHeight="1">
      <c r="A14" s="290"/>
      <c r="B14" s="128" t="s">
        <v>67</v>
      </c>
      <c r="C14" s="129" t="s">
        <v>210</v>
      </c>
      <c r="D14" s="130">
        <v>30000</v>
      </c>
      <c r="E14" s="130">
        <v>29600</v>
      </c>
      <c r="F14" s="124">
        <f t="shared" si="0"/>
        <v>0.9866666666666667</v>
      </c>
    </row>
    <row r="15" spans="1:6" ht="14.25" customHeight="1">
      <c r="A15" s="289" t="s">
        <v>112</v>
      </c>
      <c r="B15" s="131"/>
      <c r="C15" s="132" t="s">
        <v>113</v>
      </c>
      <c r="D15" s="133">
        <f>SUM(D16:D18)</f>
        <v>5632193</v>
      </c>
      <c r="E15" s="133">
        <f>SUM(E16:E18)</f>
        <v>5242327</v>
      </c>
      <c r="F15" s="121">
        <f t="shared" si="0"/>
        <v>0.9307790056200134</v>
      </c>
    </row>
    <row r="16" spans="1:6" ht="14.25" customHeight="1">
      <c r="A16" s="291"/>
      <c r="B16" s="134" t="s">
        <v>117</v>
      </c>
      <c r="C16" s="135" t="s">
        <v>211</v>
      </c>
      <c r="D16" s="136">
        <v>300000</v>
      </c>
      <c r="E16" s="136">
        <v>205598</v>
      </c>
      <c r="F16" s="124">
        <f t="shared" si="0"/>
        <v>0.6853266666666666</v>
      </c>
    </row>
    <row r="17" spans="1:6" ht="38.25" customHeight="1">
      <c r="A17" s="291"/>
      <c r="B17" s="128" t="s">
        <v>121</v>
      </c>
      <c r="C17" s="137" t="s">
        <v>212</v>
      </c>
      <c r="D17" s="130">
        <v>6677</v>
      </c>
      <c r="E17" s="130">
        <v>6677</v>
      </c>
      <c r="F17" s="124">
        <f t="shared" si="0"/>
        <v>1</v>
      </c>
    </row>
    <row r="18" spans="1:6" ht="15.75" customHeight="1">
      <c r="A18" s="290"/>
      <c r="B18" s="128" t="s">
        <v>123</v>
      </c>
      <c r="C18" s="137" t="s">
        <v>213</v>
      </c>
      <c r="D18" s="130">
        <v>5325516</v>
      </c>
      <c r="E18" s="130">
        <v>5030052</v>
      </c>
      <c r="F18" s="138">
        <f t="shared" si="0"/>
        <v>0.9445191789865997</v>
      </c>
    </row>
    <row r="19" spans="1:6" ht="14.25" thickBot="1">
      <c r="A19" s="287" t="s">
        <v>165</v>
      </c>
      <c r="B19" s="288"/>
      <c r="C19" s="288"/>
      <c r="D19" s="139">
        <f>SUM(D6,D10,D12,D15)</f>
        <v>100890448</v>
      </c>
      <c r="E19" s="139">
        <f>SUM(E6,E10,E12,E15)</f>
        <v>90485681</v>
      </c>
      <c r="F19" s="140">
        <f t="shared" si="0"/>
        <v>0.8968706432941996</v>
      </c>
    </row>
    <row r="20" spans="1:6" ht="12.75">
      <c r="A20" s="141"/>
      <c r="B20" s="141"/>
      <c r="C20" s="141"/>
      <c r="D20" s="141"/>
      <c r="E20" s="141"/>
      <c r="F20" s="141"/>
    </row>
    <row r="21" spans="1:6" ht="12.75">
      <c r="A21" s="141"/>
      <c r="B21" s="141"/>
      <c r="C21" s="141"/>
      <c r="D21" s="141"/>
      <c r="E21" s="141"/>
      <c r="F21" s="141"/>
    </row>
    <row r="22" spans="1:6" ht="12.75">
      <c r="A22" s="141"/>
      <c r="B22" s="141"/>
      <c r="C22" s="141"/>
      <c r="D22" s="141"/>
      <c r="E22" s="141"/>
      <c r="F22" s="141"/>
    </row>
    <row r="23" spans="1:6" ht="12.75">
      <c r="A23" s="141"/>
      <c r="B23" s="141"/>
      <c r="C23" s="141"/>
      <c r="D23" s="141"/>
      <c r="E23" s="141"/>
      <c r="F23" s="141"/>
    </row>
    <row r="24" spans="1:6" ht="12.75">
      <c r="A24" s="141"/>
      <c r="B24" s="141"/>
      <c r="C24" s="141"/>
      <c r="D24" s="141"/>
      <c r="E24" s="141"/>
      <c r="F24" s="141"/>
    </row>
    <row r="25" spans="1:6" ht="12.75">
      <c r="A25" s="141"/>
      <c r="B25" s="141"/>
      <c r="C25" s="141"/>
      <c r="D25" s="141"/>
      <c r="E25" s="141"/>
      <c r="F25" s="141"/>
    </row>
    <row r="26" spans="1:6" ht="12.75">
      <c r="A26" s="141"/>
      <c r="B26" s="141"/>
      <c r="C26" s="141"/>
      <c r="D26" s="141"/>
      <c r="E26" s="141"/>
      <c r="F26" s="141"/>
    </row>
    <row r="27" spans="1:6" ht="12.75">
      <c r="A27" s="141"/>
      <c r="B27" s="141"/>
      <c r="C27" s="141"/>
      <c r="D27" s="141"/>
      <c r="E27" s="141"/>
      <c r="F27" s="141"/>
    </row>
  </sheetData>
  <mergeCells count="7">
    <mergeCell ref="A2:F2"/>
    <mergeCell ref="A4:F4"/>
    <mergeCell ref="A19:C19"/>
    <mergeCell ref="A10:A11"/>
    <mergeCell ref="A12:A14"/>
    <mergeCell ref="A15:A18"/>
    <mergeCell ref="A6:A9"/>
  </mergeCells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landscape" paperSize="9" scale="114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4:K25"/>
  <sheetViews>
    <sheetView zoomScale="75" zoomScaleNormal="75" zoomScaleSheetLayoutView="120" workbookViewId="0" topLeftCell="A1">
      <selection activeCell="A4" sqref="A4:K4"/>
    </sheetView>
  </sheetViews>
  <sheetFormatPr defaultColWidth="9.00390625" defaultRowHeight="12.75"/>
  <cols>
    <col min="1" max="2" width="9.125" style="113" customWidth="1"/>
    <col min="3" max="3" width="41.75390625" style="113" customWidth="1"/>
    <col min="4" max="4" width="11.875" style="113" customWidth="1"/>
    <col min="5" max="5" width="10.75390625" style="113" customWidth="1"/>
    <col min="6" max="6" width="10.375" style="113" customWidth="1"/>
    <col min="7" max="7" width="11.875" style="113" bestFit="1" customWidth="1"/>
    <col min="8" max="8" width="11.375" style="113" customWidth="1"/>
    <col min="9" max="9" width="10.375" style="113" customWidth="1"/>
    <col min="10" max="10" width="10.625" style="113" bestFit="1" customWidth="1"/>
    <col min="11" max="11" width="10.25390625" style="113" customWidth="1"/>
    <col min="12" max="16384" width="9.125" style="113" customWidth="1"/>
  </cols>
  <sheetData>
    <row r="3" ht="84.75" customHeight="1"/>
    <row r="4" spans="1:11" ht="16.5" thickBot="1">
      <c r="A4" s="292" t="s">
        <v>214</v>
      </c>
      <c r="B4" s="292"/>
      <c r="C4" s="292"/>
      <c r="D4" s="292"/>
      <c r="E4" s="292"/>
      <c r="F4" s="292"/>
      <c r="G4" s="292"/>
      <c r="H4" s="292"/>
      <c r="I4" s="292"/>
      <c r="J4" s="292"/>
      <c r="K4" s="292"/>
    </row>
    <row r="5" spans="1:11" ht="12.75">
      <c r="A5" s="296" t="s">
        <v>1</v>
      </c>
      <c r="B5" s="293" t="s">
        <v>2</v>
      </c>
      <c r="C5" s="293" t="s">
        <v>202</v>
      </c>
      <c r="D5" s="298" t="s">
        <v>215</v>
      </c>
      <c r="E5" s="293" t="s">
        <v>5</v>
      </c>
      <c r="F5" s="293" t="s">
        <v>167</v>
      </c>
      <c r="G5" s="293"/>
      <c r="H5" s="293"/>
      <c r="I5" s="293"/>
      <c r="J5" s="293"/>
      <c r="K5" s="299" t="s">
        <v>216</v>
      </c>
    </row>
    <row r="6" spans="1:11" ht="12.75">
      <c r="A6" s="297"/>
      <c r="B6" s="295"/>
      <c r="C6" s="295"/>
      <c r="D6" s="294"/>
      <c r="E6" s="295"/>
      <c r="F6" s="294" t="s">
        <v>217</v>
      </c>
      <c r="G6" s="295" t="s">
        <v>169</v>
      </c>
      <c r="H6" s="295"/>
      <c r="I6" s="295"/>
      <c r="J6" s="294" t="s">
        <v>218</v>
      </c>
      <c r="K6" s="300"/>
    </row>
    <row r="7" spans="1:11" ht="25.5">
      <c r="A7" s="297"/>
      <c r="B7" s="295"/>
      <c r="C7" s="295"/>
      <c r="D7" s="294"/>
      <c r="E7" s="295"/>
      <c r="F7" s="295"/>
      <c r="G7" s="142" t="s">
        <v>219</v>
      </c>
      <c r="H7" s="142" t="s">
        <v>172</v>
      </c>
      <c r="I7" s="142" t="s">
        <v>220</v>
      </c>
      <c r="J7" s="294"/>
      <c r="K7" s="300"/>
    </row>
    <row r="8" spans="1:11" ht="12.75">
      <c r="A8" s="289" t="s">
        <v>7</v>
      </c>
      <c r="B8" s="143"/>
      <c r="C8" s="119" t="s">
        <v>8</v>
      </c>
      <c r="D8" s="144">
        <f>SUM(D9:D11)</f>
        <v>59108255</v>
      </c>
      <c r="E8" s="144">
        <f>SUM(F8,J8)</f>
        <v>49093754</v>
      </c>
      <c r="F8" s="144">
        <f>SUM(F9:F11)</f>
        <v>7617499</v>
      </c>
      <c r="G8" s="144">
        <f>SUM(G9:G11)</f>
        <v>0</v>
      </c>
      <c r="H8" s="144">
        <f>SUM(H9:H11)</f>
        <v>0</v>
      </c>
      <c r="I8" s="144">
        <f>SUM(I9:I11)</f>
        <v>7617499</v>
      </c>
      <c r="J8" s="144">
        <f>SUM(J9:J11)</f>
        <v>41476255</v>
      </c>
      <c r="K8" s="145">
        <f aca="true" t="shared" si="0" ref="K8:K21">E8/D8</f>
        <v>0.8305735637095022</v>
      </c>
    </row>
    <row r="9" spans="1:11" ht="12.75">
      <c r="A9" s="291"/>
      <c r="B9" s="146" t="s">
        <v>9</v>
      </c>
      <c r="C9" s="147" t="s">
        <v>205</v>
      </c>
      <c r="D9" s="80">
        <v>50000</v>
      </c>
      <c r="E9" s="80">
        <f>SUM(F9,J9)</f>
        <v>49500</v>
      </c>
      <c r="F9" s="80">
        <f>SUM(G9:I9)</f>
        <v>49500</v>
      </c>
      <c r="G9" s="80">
        <v>0</v>
      </c>
      <c r="H9" s="80">
        <v>0</v>
      </c>
      <c r="I9" s="80">
        <v>49500</v>
      </c>
      <c r="J9" s="80">
        <v>0</v>
      </c>
      <c r="K9" s="148">
        <f t="shared" si="0"/>
        <v>0.99</v>
      </c>
    </row>
    <row r="10" spans="1:11" ht="12.75">
      <c r="A10" s="291"/>
      <c r="B10" s="72" t="s">
        <v>15</v>
      </c>
      <c r="C10" s="85" t="s">
        <v>206</v>
      </c>
      <c r="D10" s="70">
        <v>14268000</v>
      </c>
      <c r="E10" s="80">
        <f>SUM(F10,J10)</f>
        <v>14267999</v>
      </c>
      <c r="F10" s="80">
        <f>SUM(G10:I10)</f>
        <v>7567999</v>
      </c>
      <c r="G10" s="70">
        <v>0</v>
      </c>
      <c r="H10" s="70">
        <v>0</v>
      </c>
      <c r="I10" s="70">
        <v>7567999</v>
      </c>
      <c r="J10" s="70">
        <v>6700000</v>
      </c>
      <c r="K10" s="148">
        <f t="shared" si="0"/>
        <v>0.9999999299130923</v>
      </c>
    </row>
    <row r="11" spans="1:11" ht="12.75">
      <c r="A11" s="290"/>
      <c r="B11" s="72" t="s">
        <v>23</v>
      </c>
      <c r="C11" s="85" t="s">
        <v>207</v>
      </c>
      <c r="D11" s="70">
        <v>44790255</v>
      </c>
      <c r="E11" s="80">
        <f>SUM(F11,J11)</f>
        <v>34776255</v>
      </c>
      <c r="F11" s="80">
        <f>SUM(G11:I11)</f>
        <v>0</v>
      </c>
      <c r="G11" s="70">
        <v>0</v>
      </c>
      <c r="H11" s="70">
        <v>0</v>
      </c>
      <c r="I11" s="70">
        <v>0</v>
      </c>
      <c r="J11" s="70">
        <v>34776255</v>
      </c>
      <c r="K11" s="148">
        <f t="shared" si="0"/>
        <v>0.7764245816416986</v>
      </c>
    </row>
    <row r="12" spans="1:11" ht="12.75">
      <c r="A12" s="289" t="s">
        <v>37</v>
      </c>
      <c r="B12" s="91"/>
      <c r="C12" s="119" t="s">
        <v>38</v>
      </c>
      <c r="D12" s="120">
        <f>SUM(D13)</f>
        <v>35906000</v>
      </c>
      <c r="E12" s="144">
        <f>SUM(F12,J12)</f>
        <v>35906000</v>
      </c>
      <c r="F12" s="120">
        <f>SUM(F13)</f>
        <v>35906000</v>
      </c>
      <c r="G12" s="120">
        <f>SUM(G13)</f>
        <v>0</v>
      </c>
      <c r="H12" s="120">
        <f>SUM(H13)</f>
        <v>35906000</v>
      </c>
      <c r="I12" s="120">
        <f>SUM(I13)</f>
        <v>0</v>
      </c>
      <c r="J12" s="120">
        <f>SUM(J13)</f>
        <v>0</v>
      </c>
      <c r="K12" s="145">
        <f t="shared" si="0"/>
        <v>1</v>
      </c>
    </row>
    <row r="13" spans="1:11" ht="12.75">
      <c r="A13" s="290"/>
      <c r="B13" s="125" t="s">
        <v>41</v>
      </c>
      <c r="C13" s="126" t="s">
        <v>208</v>
      </c>
      <c r="D13" s="149">
        <v>35906000</v>
      </c>
      <c r="E13" s="80">
        <v>35906000</v>
      </c>
      <c r="F13" s="80">
        <f>SUM(G13:I13)</f>
        <v>35906000</v>
      </c>
      <c r="G13" s="149">
        <v>0</v>
      </c>
      <c r="H13" s="149">
        <v>35906000</v>
      </c>
      <c r="I13" s="149">
        <v>0</v>
      </c>
      <c r="J13" s="149">
        <v>0</v>
      </c>
      <c r="K13" s="148">
        <f t="shared" si="0"/>
        <v>1</v>
      </c>
    </row>
    <row r="14" spans="1:11" ht="12.75">
      <c r="A14" s="289" t="s">
        <v>61</v>
      </c>
      <c r="B14" s="91"/>
      <c r="C14" s="119" t="s">
        <v>62</v>
      </c>
      <c r="D14" s="144">
        <f>SUM(D15:D16)</f>
        <v>244000</v>
      </c>
      <c r="E14" s="144">
        <f aca="true" t="shared" si="1" ref="E14:E20">SUM(F14,J14)</f>
        <v>243600</v>
      </c>
      <c r="F14" s="144">
        <f>SUM(F15:F16)</f>
        <v>243600</v>
      </c>
      <c r="G14" s="144">
        <f>SUM(G15:G16)</f>
        <v>214000</v>
      </c>
      <c r="H14" s="144">
        <f>SUM(H15:H16)</f>
        <v>0</v>
      </c>
      <c r="I14" s="144">
        <f>SUM(I15:I16)</f>
        <v>29600</v>
      </c>
      <c r="J14" s="144">
        <f>SUM(J15:J16)</f>
        <v>0</v>
      </c>
      <c r="K14" s="145">
        <f t="shared" si="0"/>
        <v>0.9983606557377049</v>
      </c>
    </row>
    <row r="15" spans="1:11" ht="12.75">
      <c r="A15" s="291"/>
      <c r="B15" s="72" t="s">
        <v>65</v>
      </c>
      <c r="C15" s="85" t="s">
        <v>221</v>
      </c>
      <c r="D15" s="70">
        <v>214000</v>
      </c>
      <c r="E15" s="80">
        <f t="shared" si="1"/>
        <v>214000</v>
      </c>
      <c r="F15" s="80">
        <f>SUM(G15:I15)</f>
        <v>214000</v>
      </c>
      <c r="G15" s="70">
        <v>214000</v>
      </c>
      <c r="H15" s="70">
        <v>0</v>
      </c>
      <c r="I15" s="70">
        <v>0</v>
      </c>
      <c r="J15" s="70">
        <v>0</v>
      </c>
      <c r="K15" s="148">
        <f t="shared" si="0"/>
        <v>1</v>
      </c>
    </row>
    <row r="16" spans="1:11" ht="25.5">
      <c r="A16" s="290"/>
      <c r="B16" s="128" t="s">
        <v>67</v>
      </c>
      <c r="C16" s="137" t="s">
        <v>222</v>
      </c>
      <c r="D16" s="150">
        <v>30000</v>
      </c>
      <c r="E16" s="80">
        <f t="shared" si="1"/>
        <v>29600</v>
      </c>
      <c r="F16" s="80">
        <f>SUM(G16:I16)</f>
        <v>29600</v>
      </c>
      <c r="G16" s="150">
        <v>0</v>
      </c>
      <c r="H16" s="150">
        <v>0</v>
      </c>
      <c r="I16" s="150">
        <v>29600</v>
      </c>
      <c r="J16" s="150">
        <v>0</v>
      </c>
      <c r="K16" s="148">
        <f t="shared" si="0"/>
        <v>0.9866666666666667</v>
      </c>
    </row>
    <row r="17" spans="1:11" ht="12.75">
      <c r="A17" s="289" t="s">
        <v>112</v>
      </c>
      <c r="B17" s="131"/>
      <c r="C17" s="132" t="s">
        <v>113</v>
      </c>
      <c r="D17" s="151">
        <f>SUM(D18:D20)</f>
        <v>5632193</v>
      </c>
      <c r="E17" s="144">
        <f t="shared" si="1"/>
        <v>5242327</v>
      </c>
      <c r="F17" s="151">
        <f>SUM(F18:F20)</f>
        <v>5242327</v>
      </c>
      <c r="G17" s="151">
        <f>SUM(G19:G20)</f>
        <v>0</v>
      </c>
      <c r="H17" s="151">
        <f>SUM(H18:H20)</f>
        <v>205598</v>
      </c>
      <c r="I17" s="151">
        <f>SUM(I18:I20)</f>
        <v>5036729</v>
      </c>
      <c r="J17" s="151">
        <f>SUM(J19:J20)</f>
        <v>0</v>
      </c>
      <c r="K17" s="145">
        <f t="shared" si="0"/>
        <v>0.9307790056200134</v>
      </c>
    </row>
    <row r="18" spans="1:11" ht="13.5" customHeight="1">
      <c r="A18" s="291"/>
      <c r="B18" s="134" t="s">
        <v>117</v>
      </c>
      <c r="C18" s="135" t="s">
        <v>211</v>
      </c>
      <c r="D18" s="152">
        <v>300000</v>
      </c>
      <c r="E18" s="80">
        <f t="shared" si="1"/>
        <v>205598</v>
      </c>
      <c r="F18" s="80">
        <f>SUM(G18:I18)</f>
        <v>205598</v>
      </c>
      <c r="G18" s="152"/>
      <c r="H18" s="152">
        <v>205598</v>
      </c>
      <c r="I18" s="152"/>
      <c r="J18" s="152"/>
      <c r="K18" s="148">
        <f t="shared" si="0"/>
        <v>0.6853266666666666</v>
      </c>
    </row>
    <row r="19" spans="1:11" ht="39" customHeight="1">
      <c r="A19" s="291"/>
      <c r="B19" s="128" t="s">
        <v>121</v>
      </c>
      <c r="C19" s="137" t="s">
        <v>212</v>
      </c>
      <c r="D19" s="150">
        <v>6677</v>
      </c>
      <c r="E19" s="80">
        <f t="shared" si="1"/>
        <v>6677</v>
      </c>
      <c r="F19" s="80">
        <f>SUM(G19:I19)</f>
        <v>6677</v>
      </c>
      <c r="G19" s="150">
        <v>0</v>
      </c>
      <c r="H19" s="150">
        <v>0</v>
      </c>
      <c r="I19" s="150">
        <v>6677</v>
      </c>
      <c r="J19" s="150">
        <v>0</v>
      </c>
      <c r="K19" s="148">
        <f t="shared" si="0"/>
        <v>1</v>
      </c>
    </row>
    <row r="20" spans="1:11" ht="16.5" customHeight="1">
      <c r="A20" s="290"/>
      <c r="B20" s="128" t="s">
        <v>123</v>
      </c>
      <c r="C20" s="137" t="s">
        <v>213</v>
      </c>
      <c r="D20" s="150">
        <v>5325516</v>
      </c>
      <c r="E20" s="80">
        <f t="shared" si="1"/>
        <v>5030052</v>
      </c>
      <c r="F20" s="80">
        <f>SUM(G20:I20)</f>
        <v>5030052</v>
      </c>
      <c r="G20" s="150">
        <v>0</v>
      </c>
      <c r="H20" s="150">
        <v>0</v>
      </c>
      <c r="I20" s="150">
        <v>5030052</v>
      </c>
      <c r="J20" s="150">
        <v>0</v>
      </c>
      <c r="K20" s="153">
        <f t="shared" si="0"/>
        <v>0.9445191789865997</v>
      </c>
    </row>
    <row r="21" spans="1:11" ht="14.25" thickBot="1">
      <c r="A21" s="287" t="s">
        <v>165</v>
      </c>
      <c r="B21" s="288"/>
      <c r="C21" s="288"/>
      <c r="D21" s="154">
        <f aca="true" t="shared" si="2" ref="D21:J21">SUM(D8,D12,D14,D17)</f>
        <v>100890448</v>
      </c>
      <c r="E21" s="154">
        <f t="shared" si="2"/>
        <v>90485681</v>
      </c>
      <c r="F21" s="154">
        <f t="shared" si="2"/>
        <v>49009426</v>
      </c>
      <c r="G21" s="154">
        <f t="shared" si="2"/>
        <v>214000</v>
      </c>
      <c r="H21" s="154">
        <f t="shared" si="2"/>
        <v>36111598</v>
      </c>
      <c r="I21" s="154">
        <f t="shared" si="2"/>
        <v>12683828</v>
      </c>
      <c r="J21" s="154">
        <f t="shared" si="2"/>
        <v>41476255</v>
      </c>
      <c r="K21" s="155">
        <f t="shared" si="0"/>
        <v>0.8968706432941996</v>
      </c>
    </row>
    <row r="22" spans="1:3" ht="12.75">
      <c r="A22" s="141"/>
      <c r="B22" s="141"/>
      <c r="C22" s="141"/>
    </row>
    <row r="23" spans="1:3" ht="12.75">
      <c r="A23" s="141"/>
      <c r="B23" s="141"/>
      <c r="C23" s="141"/>
    </row>
    <row r="24" spans="1:3" ht="12.75">
      <c r="A24" s="141"/>
      <c r="B24" s="141"/>
      <c r="C24" s="141"/>
    </row>
    <row r="25" spans="1:3" ht="12.75">
      <c r="A25" s="141"/>
      <c r="B25" s="141"/>
      <c r="C25" s="141"/>
    </row>
  </sheetData>
  <mergeCells count="16">
    <mergeCell ref="K5:K7"/>
    <mergeCell ref="A21:C21"/>
    <mergeCell ref="A12:A13"/>
    <mergeCell ref="A14:A16"/>
    <mergeCell ref="A17:A20"/>
    <mergeCell ref="A8:A11"/>
    <mergeCell ref="A4:K4"/>
    <mergeCell ref="F5:J5"/>
    <mergeCell ref="F6:F7"/>
    <mergeCell ref="G6:I6"/>
    <mergeCell ref="A5:A7"/>
    <mergeCell ref="B5:B7"/>
    <mergeCell ref="C5:C7"/>
    <mergeCell ref="D5:D7"/>
    <mergeCell ref="E5:E7"/>
    <mergeCell ref="J6:J7"/>
  </mergeCells>
  <printOptions/>
  <pageMargins left="0.3937007874015748" right="0.3937007874015748" top="0.984251968503937" bottom="0.984251968503937" header="0.5118110236220472" footer="0.5118110236220472"/>
  <pageSetup fitToHeight="1" fitToWidth="1" horizontalDpi="300" verticalDpi="300" orientation="landscape" paperSize="9" scale="96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G10"/>
  <sheetViews>
    <sheetView zoomScaleSheetLayoutView="100" workbookViewId="0" topLeftCell="A1">
      <selection activeCell="C31" sqref="C31"/>
    </sheetView>
  </sheetViews>
  <sheetFormatPr defaultColWidth="9.00390625" defaultRowHeight="12.75"/>
  <cols>
    <col min="1" max="2" width="9.125" style="113" customWidth="1"/>
    <col min="3" max="3" width="36.125" style="113" bestFit="1" customWidth="1"/>
    <col min="4" max="4" width="10.625" style="113" bestFit="1" customWidth="1"/>
    <col min="5" max="5" width="10.375" style="113" bestFit="1" customWidth="1"/>
    <col min="6" max="6" width="10.625" style="113" bestFit="1" customWidth="1"/>
    <col min="7" max="7" width="10.375" style="113" bestFit="1" customWidth="1"/>
    <col min="8" max="16384" width="9.125" style="113" customWidth="1"/>
  </cols>
  <sheetData>
    <row r="1" spans="1:7" ht="34.5" customHeight="1">
      <c r="A1" s="285" t="s">
        <v>223</v>
      </c>
      <c r="B1" s="304"/>
      <c r="C1" s="304"/>
      <c r="D1" s="304"/>
      <c r="E1" s="304"/>
      <c r="F1" s="304"/>
      <c r="G1" s="304"/>
    </row>
    <row r="3" spans="1:7" ht="13.5" thickBot="1">
      <c r="A3" s="307" t="s">
        <v>224</v>
      </c>
      <c r="B3" s="307"/>
      <c r="C3" s="307"/>
      <c r="D3" s="307"/>
      <c r="E3" s="307"/>
      <c r="F3" s="307"/>
      <c r="G3" s="307"/>
    </row>
    <row r="4" spans="1:7" ht="13.5" thickTop="1">
      <c r="A4" s="308" t="s">
        <v>1</v>
      </c>
      <c r="B4" s="305" t="s">
        <v>2</v>
      </c>
      <c r="C4" s="305" t="s">
        <v>202</v>
      </c>
      <c r="D4" s="305" t="s">
        <v>225</v>
      </c>
      <c r="E4" s="305"/>
      <c r="F4" s="305" t="s">
        <v>226</v>
      </c>
      <c r="G4" s="306"/>
    </row>
    <row r="5" spans="1:7" ht="12.75">
      <c r="A5" s="309"/>
      <c r="B5" s="310"/>
      <c r="C5" s="310"/>
      <c r="D5" s="156" t="s">
        <v>227</v>
      </c>
      <c r="E5" s="156" t="s">
        <v>5</v>
      </c>
      <c r="F5" s="156" t="s">
        <v>227</v>
      </c>
      <c r="G5" s="157" t="s">
        <v>5</v>
      </c>
    </row>
    <row r="6" spans="1:7" ht="12.75">
      <c r="A6" s="303" t="s">
        <v>7</v>
      </c>
      <c r="B6" s="158"/>
      <c r="C6" s="159" t="s">
        <v>8</v>
      </c>
      <c r="D6" s="160">
        <f>SUM(D7)</f>
        <v>5239897</v>
      </c>
      <c r="E6" s="160">
        <f>SUM(E7)</f>
        <v>5157265</v>
      </c>
      <c r="F6" s="160">
        <f>SUM(F7)</f>
        <v>5239897</v>
      </c>
      <c r="G6" s="161">
        <f>SUM(G7)</f>
        <v>4916197</v>
      </c>
    </row>
    <row r="7" spans="1:7" ht="12.75">
      <c r="A7" s="303"/>
      <c r="B7" s="162" t="s">
        <v>228</v>
      </c>
      <c r="C7" s="163" t="s">
        <v>229</v>
      </c>
      <c r="D7" s="164">
        <v>5239897</v>
      </c>
      <c r="E7" s="164">
        <v>5157265</v>
      </c>
      <c r="F7" s="164">
        <v>5239897</v>
      </c>
      <c r="G7" s="165">
        <v>4916197</v>
      </c>
    </row>
    <row r="8" spans="1:7" ht="12.75">
      <c r="A8" s="303" t="s">
        <v>112</v>
      </c>
      <c r="B8" s="158"/>
      <c r="C8" s="166" t="s">
        <v>113</v>
      </c>
      <c r="D8" s="160">
        <f>SUM(D9)</f>
        <v>6067100</v>
      </c>
      <c r="E8" s="160">
        <f>SUM(E9)</f>
        <v>5177937</v>
      </c>
      <c r="F8" s="160">
        <f>SUM(F9)</f>
        <v>6067100</v>
      </c>
      <c r="G8" s="161">
        <f>SUM(G9)</f>
        <v>4559564</v>
      </c>
    </row>
    <row r="9" spans="1:7" ht="12.75">
      <c r="A9" s="303"/>
      <c r="B9" s="162" t="s">
        <v>125</v>
      </c>
      <c r="C9" s="163" t="s">
        <v>230</v>
      </c>
      <c r="D9" s="164">
        <v>6067100</v>
      </c>
      <c r="E9" s="164">
        <v>5177937</v>
      </c>
      <c r="F9" s="164">
        <v>6067100</v>
      </c>
      <c r="G9" s="165">
        <v>4559564</v>
      </c>
    </row>
    <row r="10" spans="1:7" ht="14.25" thickBot="1">
      <c r="A10" s="301" t="s">
        <v>165</v>
      </c>
      <c r="B10" s="302"/>
      <c r="C10" s="302"/>
      <c r="D10" s="167">
        <f>SUM(D6,D8)</f>
        <v>11306997</v>
      </c>
      <c r="E10" s="167">
        <f>SUM(E6,E8)</f>
        <v>10335202</v>
      </c>
      <c r="F10" s="167">
        <f>SUM(F6,F8)</f>
        <v>11306997</v>
      </c>
      <c r="G10" s="168">
        <f>SUM(G6,G8)</f>
        <v>9475761</v>
      </c>
    </row>
    <row r="11" ht="13.5" thickTop="1"/>
  </sheetData>
  <mergeCells count="10">
    <mergeCell ref="A10:C10"/>
    <mergeCell ref="A6:A7"/>
    <mergeCell ref="A8:A9"/>
    <mergeCell ref="A1:G1"/>
    <mergeCell ref="D4:E4"/>
    <mergeCell ref="F4:G4"/>
    <mergeCell ref="A3:G3"/>
    <mergeCell ref="A4:A5"/>
    <mergeCell ref="B4:B5"/>
    <mergeCell ref="C4:C5"/>
  </mergeCells>
  <printOptions horizontalCentered="1"/>
  <pageMargins left="0.7874015748031497" right="0.7874015748031497" top="1.5748031496062993" bottom="0.984251968503937" header="0.5118110236220472" footer="0.5118110236220472"/>
  <pageSetup horizontalDpi="300" verticalDpi="300" orientation="landscape" paperSize="9" scale="12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G11"/>
  <sheetViews>
    <sheetView workbookViewId="0" topLeftCell="A1">
      <selection activeCell="C31" sqref="C31"/>
    </sheetView>
  </sheetViews>
  <sheetFormatPr defaultColWidth="9.00390625" defaultRowHeight="12.75"/>
  <cols>
    <col min="1" max="2" width="9.125" style="113" customWidth="1"/>
    <col min="3" max="3" width="36.125" style="113" bestFit="1" customWidth="1"/>
    <col min="4" max="4" width="9.375" style="113" bestFit="1" customWidth="1"/>
    <col min="5" max="5" width="10.00390625" style="113" bestFit="1" customWidth="1"/>
    <col min="6" max="6" width="9.375" style="113" bestFit="1" customWidth="1"/>
    <col min="7" max="7" width="10.00390625" style="113" bestFit="1" customWidth="1"/>
    <col min="8" max="16384" width="9.125" style="113" customWidth="1"/>
  </cols>
  <sheetData>
    <row r="1" spans="1:7" ht="33" customHeight="1">
      <c r="A1" s="313"/>
      <c r="B1" s="314"/>
      <c r="C1" s="314"/>
      <c r="D1" s="314"/>
      <c r="E1" s="314"/>
      <c r="F1" s="314"/>
      <c r="G1" s="314"/>
    </row>
    <row r="3" spans="1:7" ht="13.5" thickBot="1">
      <c r="A3" s="307" t="s">
        <v>231</v>
      </c>
      <c r="B3" s="307"/>
      <c r="C3" s="307"/>
      <c r="D3" s="307"/>
      <c r="E3" s="307"/>
      <c r="F3" s="307"/>
      <c r="G3" s="307"/>
    </row>
    <row r="4" spans="1:7" ht="13.5" thickTop="1">
      <c r="A4" s="308" t="s">
        <v>1</v>
      </c>
      <c r="B4" s="305" t="s">
        <v>2</v>
      </c>
      <c r="C4" s="305" t="s">
        <v>202</v>
      </c>
      <c r="D4" s="305" t="s">
        <v>225</v>
      </c>
      <c r="E4" s="305"/>
      <c r="F4" s="305" t="s">
        <v>226</v>
      </c>
      <c r="G4" s="306"/>
    </row>
    <row r="5" spans="1:7" ht="12.75">
      <c r="A5" s="309"/>
      <c r="B5" s="310"/>
      <c r="C5" s="310"/>
      <c r="D5" s="156" t="s">
        <v>227</v>
      </c>
      <c r="E5" s="156" t="s">
        <v>5</v>
      </c>
      <c r="F5" s="156" t="s">
        <v>227</v>
      </c>
      <c r="G5" s="157" t="s">
        <v>5</v>
      </c>
    </row>
    <row r="6" spans="1:7" ht="12.75">
      <c r="A6" s="303" t="s">
        <v>7</v>
      </c>
      <c r="B6" s="158"/>
      <c r="C6" s="159" t="s">
        <v>8</v>
      </c>
      <c r="D6" s="160">
        <f>SUM(D7)</f>
        <v>1738000</v>
      </c>
      <c r="E6" s="160">
        <f>SUM(E7)</f>
        <v>1799874</v>
      </c>
      <c r="F6" s="160">
        <f>SUM(F7)</f>
        <v>1738000</v>
      </c>
      <c r="G6" s="161">
        <f>SUM(G7)</f>
        <v>1737773</v>
      </c>
    </row>
    <row r="7" spans="1:7" ht="12.75">
      <c r="A7" s="303"/>
      <c r="B7" s="162" t="s">
        <v>29</v>
      </c>
      <c r="C7" s="163" t="s">
        <v>232</v>
      </c>
      <c r="D7" s="169">
        <v>1738000</v>
      </c>
      <c r="E7" s="169">
        <v>1799874</v>
      </c>
      <c r="F7" s="169">
        <v>1738000</v>
      </c>
      <c r="G7" s="170">
        <v>1737773</v>
      </c>
    </row>
    <row r="8" spans="1:7" ht="12.75">
      <c r="A8" s="315" t="s">
        <v>93</v>
      </c>
      <c r="B8" s="171"/>
      <c r="C8" s="172" t="s">
        <v>94</v>
      </c>
      <c r="D8" s="173">
        <f>SUM(D9)</f>
        <v>4110001</v>
      </c>
      <c r="E8" s="173">
        <f>SUM(E9)</f>
        <v>4053012</v>
      </c>
      <c r="F8" s="173">
        <f>SUM(F9)</f>
        <v>4110001</v>
      </c>
      <c r="G8" s="174">
        <f>SUM(G9)</f>
        <v>4109934</v>
      </c>
    </row>
    <row r="9" spans="1:7" ht="12.75">
      <c r="A9" s="316"/>
      <c r="B9" s="175" t="s">
        <v>107</v>
      </c>
      <c r="C9" s="176" t="s">
        <v>232</v>
      </c>
      <c r="D9" s="177">
        <v>4110001</v>
      </c>
      <c r="E9" s="177">
        <v>4053012</v>
      </c>
      <c r="F9" s="177">
        <v>4110001</v>
      </c>
      <c r="G9" s="178">
        <v>4109934</v>
      </c>
    </row>
    <row r="10" spans="1:7" ht="14.25" thickBot="1">
      <c r="A10" s="311"/>
      <c r="B10" s="312"/>
      <c r="C10" s="302"/>
      <c r="D10" s="167">
        <f>SUM(D6,D8)</f>
        <v>5848001</v>
      </c>
      <c r="E10" s="167">
        <f>SUM(E6,E8)</f>
        <v>5852886</v>
      </c>
      <c r="F10" s="167">
        <f>SUM(F6,F8)</f>
        <v>5848001</v>
      </c>
      <c r="G10" s="168">
        <f>SUM(G6,G8)</f>
        <v>5847707</v>
      </c>
    </row>
    <row r="11" spans="1:2" ht="13.5" thickTop="1">
      <c r="A11" s="179"/>
      <c r="B11" s="179"/>
    </row>
  </sheetData>
  <mergeCells count="10">
    <mergeCell ref="A10:C10"/>
    <mergeCell ref="A6:A7"/>
    <mergeCell ref="A1:G1"/>
    <mergeCell ref="D4:E4"/>
    <mergeCell ref="F4:G4"/>
    <mergeCell ref="A3:G3"/>
    <mergeCell ref="A4:A5"/>
    <mergeCell ref="B4:B5"/>
    <mergeCell ref="C4:C5"/>
    <mergeCell ref="A8:A9"/>
  </mergeCells>
  <printOptions horizontalCentered="1"/>
  <pageMargins left="0.7874015748031497" right="0.7874015748031497" top="1.5748031496062993" bottom="0.984251968503937" header="0.5118110236220472" footer="0.5118110236220472"/>
  <pageSetup horizontalDpi="300" verticalDpi="300" orientation="landscape" paperSize="9" scale="12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G19"/>
  <sheetViews>
    <sheetView workbookViewId="0" topLeftCell="A2">
      <selection activeCell="C31" sqref="C31"/>
    </sheetView>
  </sheetViews>
  <sheetFormatPr defaultColWidth="9.00390625" defaultRowHeight="12.75"/>
  <cols>
    <col min="1" max="2" width="9.125" style="113" customWidth="1"/>
    <col min="3" max="3" width="36.125" style="113" bestFit="1" customWidth="1"/>
    <col min="4" max="4" width="10.375" style="113" bestFit="1" customWidth="1"/>
    <col min="5" max="5" width="10.00390625" style="113" bestFit="1" customWidth="1"/>
    <col min="6" max="6" width="10.375" style="113" bestFit="1" customWidth="1"/>
    <col min="7" max="7" width="10.00390625" style="113" bestFit="1" customWidth="1"/>
    <col min="8" max="16384" width="9.125" style="113" customWidth="1"/>
  </cols>
  <sheetData>
    <row r="1" spans="1:7" ht="39" customHeight="1">
      <c r="A1" s="313"/>
      <c r="B1" s="314"/>
      <c r="C1" s="314"/>
      <c r="D1" s="314"/>
      <c r="E1" s="314"/>
      <c r="F1" s="314"/>
      <c r="G1" s="314"/>
    </row>
    <row r="3" spans="1:7" ht="13.5" thickBot="1">
      <c r="A3" s="307" t="s">
        <v>233</v>
      </c>
      <c r="B3" s="307"/>
      <c r="C3" s="307"/>
      <c r="D3" s="307"/>
      <c r="E3" s="307"/>
      <c r="F3" s="307"/>
      <c r="G3" s="307"/>
    </row>
    <row r="4" spans="1:7" ht="13.5" thickTop="1">
      <c r="A4" s="308" t="s">
        <v>1</v>
      </c>
      <c r="B4" s="305" t="s">
        <v>2</v>
      </c>
      <c r="C4" s="305" t="s">
        <v>202</v>
      </c>
      <c r="D4" s="305" t="s">
        <v>225</v>
      </c>
      <c r="E4" s="305"/>
      <c r="F4" s="305" t="s">
        <v>226</v>
      </c>
      <c r="G4" s="306"/>
    </row>
    <row r="5" spans="1:7" ht="12.75">
      <c r="A5" s="309"/>
      <c r="B5" s="310"/>
      <c r="C5" s="310"/>
      <c r="D5" s="156" t="s">
        <v>227</v>
      </c>
      <c r="E5" s="156" t="s">
        <v>5</v>
      </c>
      <c r="F5" s="156" t="s">
        <v>227</v>
      </c>
      <c r="G5" s="157" t="s">
        <v>5</v>
      </c>
    </row>
    <row r="6" spans="1:7" ht="12.75">
      <c r="A6" s="303" t="s">
        <v>37</v>
      </c>
      <c r="B6" s="158"/>
      <c r="C6" s="159" t="s">
        <v>38</v>
      </c>
      <c r="D6" s="160">
        <f>SUM(D7)</f>
        <v>486723</v>
      </c>
      <c r="E6" s="160">
        <f>SUM(E7)</f>
        <v>269540</v>
      </c>
      <c r="F6" s="160">
        <f>SUM(F7)</f>
        <v>486723</v>
      </c>
      <c r="G6" s="161">
        <f>SUM(G7)</f>
        <v>7394</v>
      </c>
    </row>
    <row r="7" spans="1:7" ht="12.75">
      <c r="A7" s="303"/>
      <c r="B7" s="162" t="s">
        <v>45</v>
      </c>
      <c r="C7" s="163" t="s">
        <v>234</v>
      </c>
      <c r="D7" s="164">
        <v>486723</v>
      </c>
      <c r="E7" s="164">
        <v>269540</v>
      </c>
      <c r="F7" s="164">
        <v>486723</v>
      </c>
      <c r="G7" s="165">
        <v>7394</v>
      </c>
    </row>
    <row r="8" spans="1:7" ht="12.75">
      <c r="A8" s="303" t="s">
        <v>61</v>
      </c>
      <c r="B8" s="158"/>
      <c r="C8" s="180" t="s">
        <v>62</v>
      </c>
      <c r="D8" s="160">
        <f>SUM(D9)</f>
        <v>10647</v>
      </c>
      <c r="E8" s="160">
        <f>SUM(E9)</f>
        <v>7028</v>
      </c>
      <c r="F8" s="160">
        <f>SUM(F9)</f>
        <v>10647</v>
      </c>
      <c r="G8" s="161">
        <f>SUM(G9)</f>
        <v>6949</v>
      </c>
    </row>
    <row r="9" spans="1:7" ht="12.75">
      <c r="A9" s="303"/>
      <c r="B9" s="162" t="s">
        <v>63</v>
      </c>
      <c r="C9" s="163" t="s">
        <v>235</v>
      </c>
      <c r="D9" s="164">
        <v>10647</v>
      </c>
      <c r="E9" s="164">
        <v>7028</v>
      </c>
      <c r="F9" s="164">
        <v>10647</v>
      </c>
      <c r="G9" s="165">
        <v>6949</v>
      </c>
    </row>
    <row r="10" spans="1:7" ht="12.75">
      <c r="A10" s="315" t="s">
        <v>69</v>
      </c>
      <c r="B10" s="158"/>
      <c r="C10" s="166" t="s">
        <v>236</v>
      </c>
      <c r="D10" s="160">
        <f>SUM(D11)</f>
        <v>369134</v>
      </c>
      <c r="E10" s="160">
        <f>SUM(E11)</f>
        <v>388124</v>
      </c>
      <c r="F10" s="160">
        <f>SUM(F11)</f>
        <v>369134</v>
      </c>
      <c r="G10" s="161">
        <f>SUM(G11)</f>
        <v>309219</v>
      </c>
    </row>
    <row r="11" spans="1:7" ht="12.75">
      <c r="A11" s="316"/>
      <c r="B11" s="162" t="s">
        <v>71</v>
      </c>
      <c r="C11" s="163" t="s">
        <v>237</v>
      </c>
      <c r="D11" s="164">
        <v>369134</v>
      </c>
      <c r="E11" s="164">
        <v>388124</v>
      </c>
      <c r="F11" s="164">
        <v>369134</v>
      </c>
      <c r="G11" s="165">
        <v>309219</v>
      </c>
    </row>
    <row r="12" spans="1:7" ht="12.75">
      <c r="A12" s="317">
        <v>801</v>
      </c>
      <c r="B12" s="181"/>
      <c r="C12" s="166" t="s">
        <v>94</v>
      </c>
      <c r="D12" s="160">
        <f>SUM(D13:D16)</f>
        <v>2338747</v>
      </c>
      <c r="E12" s="160">
        <f>SUM(E13:E16)</f>
        <v>1910982</v>
      </c>
      <c r="F12" s="160">
        <f>SUM(F13:F16)</f>
        <v>2338747</v>
      </c>
      <c r="G12" s="161">
        <f>SUM(G13:G16)</f>
        <v>1705912</v>
      </c>
    </row>
    <row r="13" spans="1:7" ht="12.75">
      <c r="A13" s="317"/>
      <c r="B13" s="182">
        <v>80102</v>
      </c>
      <c r="C13" s="163" t="s">
        <v>238</v>
      </c>
      <c r="D13" s="164">
        <v>6560</v>
      </c>
      <c r="E13" s="164">
        <v>5924</v>
      </c>
      <c r="F13" s="164">
        <v>6560</v>
      </c>
      <c r="G13" s="165">
        <v>5898</v>
      </c>
    </row>
    <row r="14" spans="1:7" ht="12.75">
      <c r="A14" s="317"/>
      <c r="B14" s="183">
        <v>80130</v>
      </c>
      <c r="C14" s="176" t="s">
        <v>239</v>
      </c>
      <c r="D14" s="177">
        <v>851676</v>
      </c>
      <c r="E14" s="177">
        <v>701803</v>
      </c>
      <c r="F14" s="177">
        <v>851676</v>
      </c>
      <c r="G14" s="178">
        <v>579517</v>
      </c>
    </row>
    <row r="15" spans="1:7" ht="12.75">
      <c r="A15" s="317"/>
      <c r="B15" s="183">
        <v>80141</v>
      </c>
      <c r="C15" s="184" t="s">
        <v>240</v>
      </c>
      <c r="D15" s="177">
        <v>979578</v>
      </c>
      <c r="E15" s="177">
        <v>770987</v>
      </c>
      <c r="F15" s="177">
        <v>979578</v>
      </c>
      <c r="G15" s="178">
        <v>698866</v>
      </c>
    </row>
    <row r="16" spans="1:7" ht="12.75">
      <c r="A16" s="317"/>
      <c r="B16" s="183">
        <v>80147</v>
      </c>
      <c r="C16" s="184" t="s">
        <v>241</v>
      </c>
      <c r="D16" s="177">
        <v>500933</v>
      </c>
      <c r="E16" s="177">
        <v>432268</v>
      </c>
      <c r="F16" s="177">
        <v>500933</v>
      </c>
      <c r="G16" s="178">
        <v>421631</v>
      </c>
    </row>
    <row r="17" spans="1:7" ht="12.75">
      <c r="A17" s="317">
        <v>854</v>
      </c>
      <c r="B17" s="185"/>
      <c r="C17" s="172" t="s">
        <v>195</v>
      </c>
      <c r="D17" s="173">
        <f>SUM(D18)</f>
        <v>209828</v>
      </c>
      <c r="E17" s="173">
        <f>SUM(E18)</f>
        <v>193427</v>
      </c>
      <c r="F17" s="173">
        <f>SUM(F18)</f>
        <v>209828</v>
      </c>
      <c r="G17" s="174">
        <f>SUM(G18)</f>
        <v>164959</v>
      </c>
    </row>
    <row r="18" spans="1:7" ht="12.75">
      <c r="A18" s="317"/>
      <c r="B18" s="183">
        <v>85410</v>
      </c>
      <c r="C18" s="176" t="s">
        <v>242</v>
      </c>
      <c r="D18" s="177">
        <v>209828</v>
      </c>
      <c r="E18" s="177">
        <v>193427</v>
      </c>
      <c r="F18" s="177">
        <v>209828</v>
      </c>
      <c r="G18" s="178">
        <v>164959</v>
      </c>
    </row>
    <row r="19" spans="1:7" ht="14.25" thickBot="1">
      <c r="A19" s="301" t="s">
        <v>165</v>
      </c>
      <c r="B19" s="302"/>
      <c r="C19" s="302"/>
      <c r="D19" s="167">
        <f>SUM(D6,D8,D10,D12,D17)</f>
        <v>3415079</v>
      </c>
      <c r="E19" s="167">
        <f>SUM(E6,E8,E10,E12,E17)</f>
        <v>2769101</v>
      </c>
      <c r="F19" s="167">
        <f>SUM(F6,F8,F10,F12,F17)</f>
        <v>3415079</v>
      </c>
      <c r="G19" s="168">
        <f>SUM(G6,G8,G10,G12,G17)</f>
        <v>2194433</v>
      </c>
    </row>
    <row r="20" ht="13.5" thickTop="1"/>
  </sheetData>
  <mergeCells count="13">
    <mergeCell ref="A1:G1"/>
    <mergeCell ref="D4:E4"/>
    <mergeCell ref="F4:G4"/>
    <mergeCell ref="A3:G3"/>
    <mergeCell ref="A4:A5"/>
    <mergeCell ref="B4:B5"/>
    <mergeCell ref="C4:C5"/>
    <mergeCell ref="A8:A9"/>
    <mergeCell ref="A19:C19"/>
    <mergeCell ref="A6:A7"/>
    <mergeCell ref="A17:A18"/>
    <mergeCell ref="A12:A16"/>
    <mergeCell ref="A10:A11"/>
  </mergeCells>
  <printOptions horizontalCentered="1"/>
  <pageMargins left="0.7874015748031497" right="0.7874015748031497" top="1.5748031496062993" bottom="0.984251968503937" header="0.5118110236220472" footer="0.5118110236220472"/>
  <pageSetup horizontalDpi="300" verticalDpi="300" orientation="landscape" paperSize="9" scale="12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Fatyga</cp:lastModifiedBy>
  <cp:lastPrinted>2004-03-30T06:24:41Z</cp:lastPrinted>
  <dcterms:created xsi:type="dcterms:W3CDTF">1997-02-26T13:46:56Z</dcterms:created>
  <dcterms:modified xsi:type="dcterms:W3CDTF">2004-07-19T12:34:27Z</dcterms:modified>
  <cp:category/>
  <cp:version/>
  <cp:contentType/>
  <cp:contentStatus/>
</cp:coreProperties>
</file>