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ochody" sheetId="1" r:id="rId1"/>
    <sheet name="wydatki" sheetId="2" r:id="rId2"/>
    <sheet name="dochody adm. rządowa" sheetId="3" r:id="rId3"/>
    <sheet name="wydatki adm rządowa" sheetId="4" r:id="rId4"/>
    <sheet name="zest. przych. i rozch." sheetId="5" r:id="rId5"/>
    <sheet name="zest. prz.i rozch. zakł. budżet" sheetId="6" r:id="rId6"/>
  </sheets>
  <definedNames>
    <definedName name="_xlnm.Print_Area" localSheetId="0">'dochody'!$A$1:$F$243</definedName>
    <definedName name="_xlnm.Print_Area" localSheetId="2">'dochody adm. rządowa'!$A$1:$F$23</definedName>
    <definedName name="_xlnm.Print_Titles" localSheetId="0">'dochody'!$5:$7</definedName>
    <definedName name="_xlnm.Print_Titles" localSheetId="1">'wydatki'!$3:$7</definedName>
  </definedNames>
  <calcPr fullCalcOnLoad="1"/>
</workbook>
</file>

<file path=xl/comments6.xml><?xml version="1.0" encoding="utf-8"?>
<comments xmlns="http://schemas.openxmlformats.org/spreadsheetml/2006/main">
  <authors>
    <author>UMWP</author>
  </authors>
  <commentList>
    <comment ref="A12" authorId="0">
      <text>
        <r>
          <rPr>
            <b/>
            <sz val="8"/>
            <rFont val="Tahoma"/>
            <family val="0"/>
          </rPr>
          <t>UMWP: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<sst xmlns="http://schemas.openxmlformats.org/spreadsheetml/2006/main" count="603" uniqueCount="283">
  <si>
    <t>pożyczka krótkoterminowa</t>
  </si>
  <si>
    <t>Wolne środki jako nadwyżka środków pieniężnych na rachunku bieżącym JST</t>
  </si>
  <si>
    <t>Spłata rat kredytów długoterminowych</t>
  </si>
  <si>
    <t>Pożyczka dla Wojewódzkiego Szpitala w Przemyślu</t>
  </si>
  <si>
    <t>Wpłata odpisu od wpływów z tytułu opłaty produktowej</t>
  </si>
  <si>
    <t>Zwrot dotacji wykorzystanych niezgodnie z przeznaczeniem lub pobranych w nadmiernej wysokości wraz z odsetkami przez beneficjentów Działania 2.6 Regionalne Strategie Innowacyjne i transfer wiedzy</t>
  </si>
  <si>
    <t>w złotych</t>
  </si>
  <si>
    <t>Dział</t>
  </si>
  <si>
    <t>Rozdział</t>
  </si>
  <si>
    <t>Plan po zmianach</t>
  </si>
  <si>
    <t>Wykonanie</t>
  </si>
  <si>
    <t>(5: 4)</t>
  </si>
  <si>
    <t>1.</t>
  </si>
  <si>
    <t>2.</t>
  </si>
  <si>
    <t>3.</t>
  </si>
  <si>
    <t>4.</t>
  </si>
  <si>
    <t>5.</t>
  </si>
  <si>
    <t>6.</t>
  </si>
  <si>
    <t>Ogółem</t>
  </si>
  <si>
    <t>Nazwa</t>
  </si>
  <si>
    <t>z tego:</t>
  </si>
  <si>
    <t>% wykonania</t>
  </si>
  <si>
    <t>Wydatki bieżące</t>
  </si>
  <si>
    <t>w tym:</t>
  </si>
  <si>
    <t>Wydatki majątkowe</t>
  </si>
  <si>
    <t>wynagrodzenia z pochodnymi</t>
  </si>
  <si>
    <t>dotacje</t>
  </si>
  <si>
    <t>pozostałe wydatki bieżące</t>
  </si>
  <si>
    <t>wydatki na obsługę długu jednostki samorządu terytorialnego</t>
  </si>
  <si>
    <t>7.</t>
  </si>
  <si>
    <t>8.</t>
  </si>
  <si>
    <t>9.</t>
  </si>
  <si>
    <t>10.</t>
  </si>
  <si>
    <t>11.</t>
  </si>
  <si>
    <t>12.</t>
  </si>
  <si>
    <t>13.</t>
  </si>
  <si>
    <t>PRZYCHODY</t>
  </si>
  <si>
    <t>WYDATKI</t>
  </si>
  <si>
    <t>Plan</t>
  </si>
  <si>
    <t>OGÓŁEM:</t>
  </si>
  <si>
    <t>pozostałe wydatki</t>
  </si>
  <si>
    <t>bieżące</t>
  </si>
  <si>
    <t>010</t>
  </si>
  <si>
    <t>01005</t>
  </si>
  <si>
    <t>ROLNICTWO I ŁOWIECTWO</t>
  </si>
  <si>
    <t>01006</t>
  </si>
  <si>
    <t>Dochody realizowane przez Podkarpacki Zarząd Melioracji i Urządzeń Wodnych w Rzeszowie</t>
  </si>
  <si>
    <t>01008</t>
  </si>
  <si>
    <t>Zarządy Melioracji i Urządzeń Wodnych</t>
  </si>
  <si>
    <t>Melioracje wodne</t>
  </si>
  <si>
    <t>5% dochodów uzyskiwanych na rzecz budżetu państwa w związku z realizacją zadań z zakresu administracji rządowej oraz innych zadań zleconych ustawami</t>
  </si>
  <si>
    <t>01036</t>
  </si>
  <si>
    <t>Rolnictwo ekologiczne</t>
  </si>
  <si>
    <t>01018</t>
  </si>
  <si>
    <t>Restrukturyzacja i modernizacja sektora żywnościowego oraz rozwój obszarów wejskich</t>
  </si>
  <si>
    <t>PRZETWÓRSTWO PRZEMYSŁOWE</t>
  </si>
  <si>
    <t>Rozwój przedsiębiorczości</t>
  </si>
  <si>
    <t>TRANSPORT I ŁĄCZNOŚĆ</t>
  </si>
  <si>
    <t>Krajowe pasażerskie przewozy kolejowe</t>
  </si>
  <si>
    <t>Lokalny transport zbiorowy</t>
  </si>
  <si>
    <t>Opłaty za wydawanie zezwoleń na regularny przewóz osób oraz wykonanie analizy sytuacji rynkowej w zbiorowym transporcie drogowym</t>
  </si>
  <si>
    <t>Drogi publiczne wojewódzkie</t>
  </si>
  <si>
    <t>Drogi publiczne powiatowe</t>
  </si>
  <si>
    <t>GOSPODARKA MIESZKANIOWA</t>
  </si>
  <si>
    <t>Gospodarka gruntami i nieruchomościami</t>
  </si>
  <si>
    <t>Opłaty za zarząd i wieczyste użytkowanie</t>
  </si>
  <si>
    <t>Opłaty za najem i dzierżawę oraz zaliczki na czynsze Wspólnoty Mieszkaniowej Przemyśl</t>
  </si>
  <si>
    <t>Dochody ze sprzedaży mienia będącego w zasobie Województwa</t>
  </si>
  <si>
    <t>DZIAŁALNOŚĆ USŁUGOWA</t>
  </si>
  <si>
    <t>NAUKA</t>
  </si>
  <si>
    <t>Pozostała działalność</t>
  </si>
  <si>
    <t>ADMINISTRACJA PUBLICZNA</t>
  </si>
  <si>
    <t>Komisje egzaminacyjne</t>
  </si>
  <si>
    <t>Opłaty za zezwolenia na hurtową sprzedaż alkoholu</t>
  </si>
  <si>
    <t>Udziały województw w podatkach stanowiących dochód budżetu państwa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</si>
  <si>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</si>
  <si>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</si>
  <si>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</si>
  <si>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województw</t>
  </si>
  <si>
    <t>Uzupełnienie subwencji ogólnej dla jednostek samorządu terytorialnego</t>
  </si>
  <si>
    <t>Środki na inwestycje rozpoczęte przed dniem 1 stycznia 1999 r.</t>
  </si>
  <si>
    <t>Część regionalna subwencji ogólnej dla województw</t>
  </si>
  <si>
    <t>OŚWIATA I WYCHOWANIE</t>
  </si>
  <si>
    <t>Szkoły zawodowe</t>
  </si>
  <si>
    <t>Dokształcanie i doskonalenie nauczycieli</t>
  </si>
  <si>
    <t>SZKOLNICTWO WYŻSZE</t>
  </si>
  <si>
    <t>Pomoc materialna dla studentów</t>
  </si>
  <si>
    <t>OCHRONA ZDROWIA</t>
  </si>
  <si>
    <t>Szpitale ogólne</t>
  </si>
  <si>
    <t>Lecznictwo psychiatryczne</t>
  </si>
  <si>
    <t>Staże i specjalizacje medyczne</t>
  </si>
  <si>
    <t>POMOC SPOŁECZNA</t>
  </si>
  <si>
    <t>Świadczenia rodzinne, zaliczka alimentacyjna oraz składki na ubezpieczenia emerytalne i rentowe z ubezpieczenia społecznego</t>
  </si>
  <si>
    <t>POZOSTAŁE ZADANIA W ZAKRESIE POLITYKI SPOŁECZNEJ</t>
  </si>
  <si>
    <t>Państwowy Fundusz Rehabilitacji Osób Niepełnosprawnych</t>
  </si>
  <si>
    <t>EDUKACYJNA OPIEKA WYCHOWAWCZA</t>
  </si>
  <si>
    <t>Pomoc materialna dla uczniów</t>
  </si>
  <si>
    <t>GOSPODARKA KOMUNALNA I OCHRONA ŚRODOWISKA</t>
  </si>
  <si>
    <t>Wpływy i wydatki związane z gromadzeniem środków z opłat i kar za korzystanie ze środowiska</t>
  </si>
  <si>
    <t>KULTURA I OCHRONA DZIEDZICTWA NARODOWEGO</t>
  </si>
  <si>
    <t>Domy i ośrodki kultury, świetlice i kluby</t>
  </si>
  <si>
    <t xml:space="preserve">Biblioteki </t>
  </si>
  <si>
    <t>KULTURA FIZYCZNA I SPORT</t>
  </si>
  <si>
    <t>Prace geodezyjno-urządzeniowe na potrzeby rolnictwa</t>
  </si>
  <si>
    <t>Wpływy z innych opat stanowiących dochody jednostek samorządu terytorialnego na podstawie ustaw</t>
  </si>
  <si>
    <t>Wpływy i wydatki związane z gromadzeniem środków z opłat produktowych</t>
  </si>
  <si>
    <t>Zwrot kosztów obsługi zadań z zakresu rehabilitacji zawodowej i społecznej osób niepełnosprawnych realizowanych przez samorząd województwa</t>
  </si>
  <si>
    <t>Dochody realizowane przez Podkarpacki Zarząd Dróg Wojewódzkich w Rzeszowie</t>
  </si>
  <si>
    <t>Dochody realizowane przez Podkarpackie Biuro Planowania Przestrzennego w Rzeszowie</t>
  </si>
  <si>
    <t>Wpłata do budżetu nadwyżki środków obrotowych przez zakład budżetowy - Zakłady Naprawcze Sprzętu Medycznego w Rzeszowie</t>
  </si>
  <si>
    <t>Odsetki od środków na rachunkach bankowych oraz lokat terminowych</t>
  </si>
  <si>
    <t>Zarządy melioracji i urządzeń wodnych</t>
  </si>
  <si>
    <t>Restrukturyzacja i modernizacja sektora żwynościowego oraz rozwój obszarów wiejskich</t>
  </si>
  <si>
    <t>01095</t>
  </si>
  <si>
    <t>Krajowe pasażerskie przewozy autobusowe</t>
  </si>
  <si>
    <t>Usuwanie skutków klęsk żywiołowych</t>
  </si>
  <si>
    <t>TURYSTYKA</t>
  </si>
  <si>
    <t>Zadania w zakresie upowszechniania turystyki</t>
  </si>
  <si>
    <t>Prace geologiczne (nieinwestycyjne)</t>
  </si>
  <si>
    <t>Promocja jednostek samorządu terytorialnego</t>
  </si>
  <si>
    <t>OBSŁUGA DŁUGU PUBLICZNEGO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</si>
  <si>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</si>
  <si>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</si>
  <si>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RÓZNE ROZLICZENIA</t>
  </si>
  <si>
    <t>Rezerwy ogólne i celowe</t>
  </si>
  <si>
    <t>Szkoły podstawowe specjalne</t>
  </si>
  <si>
    <t>Gimnazja specjalne</t>
  </si>
  <si>
    <t>Lecznictwo ambulatoryjne</t>
  </si>
  <si>
    <t>Zwalczanie narkomanii</t>
  </si>
  <si>
    <t>Przeciwdziałanie alkoholizmowi</t>
  </si>
  <si>
    <t>Regionalne ośrodki polityki społecznej</t>
  </si>
  <si>
    <t>Rehabiltacja zawodowa i społeczna osób niepełnosprawnych</t>
  </si>
  <si>
    <t>Internaty i bursy szkolne</t>
  </si>
  <si>
    <t>GOSPODARKA KOMUNLANA I OCHRONA ŚRODOWISKA</t>
  </si>
  <si>
    <t>Wojewódzkie urzędy pracy</t>
  </si>
  <si>
    <t>Pozostałe zadania w zakresie kultury</t>
  </si>
  <si>
    <t>Teatry</t>
  </si>
  <si>
    <t>Fiharmonie, orkiestry, chóry i kapele</t>
  </si>
  <si>
    <t>Galerie i biura wystaw artystycznych</t>
  </si>
  <si>
    <t>Pozostałe instytucje kultury</t>
  </si>
  <si>
    <t>Biblioteki</t>
  </si>
  <si>
    <t>Muzea</t>
  </si>
  <si>
    <t>Ochrona zabytków i opieka nad zabytkami</t>
  </si>
  <si>
    <t>Zadania w zakresie kultury fizycznej i sportu</t>
  </si>
  <si>
    <t>Składki na ubezpieczenie zdrowotne oraz świadczenia dla osób nieobjętych obowiązkiem ubezpieczenia zdrowotnego</t>
  </si>
  <si>
    <t>Zakłady kształcenia nauczycieli</t>
  </si>
  <si>
    <t>Bibliteki pedagogiczne</t>
  </si>
  <si>
    <t>Kolegia pracowników służb społecznych</t>
  </si>
  <si>
    <t>Medycyna pracy</t>
  </si>
  <si>
    <t>Biura planowania przestrzennego</t>
  </si>
  <si>
    <t>Ośrodki dokumentacji geodezyjnej i kartograficznej</t>
  </si>
  <si>
    <t>Urzędy wojewódzkie</t>
  </si>
  <si>
    <t>Samorządowe sejmiki województw</t>
  </si>
  <si>
    <t>Urzędy marszałkowskie</t>
  </si>
  <si>
    <t>01004</t>
  </si>
  <si>
    <t>Pozostała działaność</t>
  </si>
  <si>
    <t>01097</t>
  </si>
  <si>
    <t>Gospodarstwa pomocnicze</t>
  </si>
  <si>
    <t>01028</t>
  </si>
  <si>
    <t>Fundusz Gospodarki Zasobem Geodezyjnym i Kartograficznym</t>
  </si>
  <si>
    <t>Fundusz Ochrony Gruntów Rolnych</t>
  </si>
  <si>
    <t>Dokształcanie i dokonalenie nauczycieli</t>
  </si>
  <si>
    <t>Biblioteki pedagogiczne</t>
  </si>
  <si>
    <t>Restrukturyzacja i modernizacja sektora żywnościowego oraz rozwój obszarów wiejskich</t>
  </si>
  <si>
    <t>Składki na ubezpieczenia zdrowotne oraz świadczenia dla osób nieobjętych obowiązkiem ubezpieczenia zdrowotnego</t>
  </si>
  <si>
    <t>Domy i ośrodki kultury, świetlice, kluby</t>
  </si>
  <si>
    <r>
      <t>2.</t>
    </r>
    <r>
      <rPr>
        <b/>
        <sz val="12"/>
        <rFont val="Times New Roman"/>
        <family val="1"/>
      </rPr>
      <t xml:space="preserve">          </t>
    </r>
    <r>
      <rPr>
        <b/>
        <sz val="12"/>
        <rFont val="Arial"/>
        <family val="2"/>
      </rPr>
      <t>WYDATKI</t>
    </r>
  </si>
  <si>
    <r>
      <t>1.</t>
    </r>
    <r>
      <rPr>
        <b/>
        <sz val="12"/>
        <rFont val="Times New Roman"/>
        <family val="1"/>
      </rPr>
      <t xml:space="preserve">          </t>
    </r>
    <r>
      <rPr>
        <b/>
        <sz val="12"/>
        <rFont val="Arial"/>
        <family val="2"/>
      </rPr>
      <t>DOCHODY</t>
    </r>
  </si>
  <si>
    <t xml:space="preserve">Opłata za ustanowienie służebności gruntowej </t>
  </si>
  <si>
    <t xml:space="preserve">1. ZAKŁADY BUDŻETOWE </t>
  </si>
  <si>
    <t>2. GOSPODARSTWA POMOCNICZE</t>
  </si>
  <si>
    <t>Środki pochodzące z budżetu Unii Europejskiej na realizację projektu ProAct</t>
  </si>
  <si>
    <t>Biura geodezji i terenów rolnych</t>
  </si>
  <si>
    <t>3. DOCHODY WŁASNE JEDNOSTEK BUDŻETOWYCH</t>
  </si>
  <si>
    <t>4. FUNDUSZE CELOWE</t>
  </si>
  <si>
    <t>Źródło pochodzenia</t>
  </si>
  <si>
    <t>wydatki przypadające do spłaty w danym roku budżetowym zgodnie z umową, z tytułu poręczeń i gwarancji udzielonych przez jednostkę samorządu terytorialnego</t>
  </si>
  <si>
    <t>Źródło przychodu</t>
  </si>
  <si>
    <t>% wykonania 
( 5: 4 )</t>
  </si>
  <si>
    <t>1. PRZYCHODY</t>
  </si>
  <si>
    <t>% wykonania
( 3 : 2 )</t>
  </si>
  <si>
    <t>Przeznaczenie rozchodu</t>
  </si>
  <si>
    <t>2. ROZCHODY</t>
  </si>
  <si>
    <t>OGÓŁEM</t>
  </si>
  <si>
    <t>Wpływy z tytułu pomocy finansowej udzielanej między jednostkami samorządu terytorialnego na dofinansowanie własnych zadań inwestycyjnych i zakupów inwestycyjnych</t>
  </si>
  <si>
    <t>Wpływ niewykonanych wydatków niewygasających</t>
  </si>
  <si>
    <t xml:space="preserve">Dotacje celowe otrzymane z budżetu państwa na realizację bieżących zadań własnych samorządu województwa </t>
  </si>
  <si>
    <t>Wpływy niewykonanych wydatków niewygasających</t>
  </si>
  <si>
    <t xml:space="preserve">Zwrot poniesionych w 2005 r. kosztów komunikacji zastępczej </t>
  </si>
  <si>
    <t xml:space="preserve">Odszkodowanie za uszkodzone autobusy szynowe </t>
  </si>
  <si>
    <t>Wpływy z tytułu pomocy finansowej udzielanej między jednostkami samorządu terytorialnego na dofinansowanie własnych zadań bieżących</t>
  </si>
  <si>
    <t xml:space="preserve">Odsetki od nieterminowych wpłat za dzierżawę gruntu, czynsz i wieczyste użytkowanie </t>
  </si>
  <si>
    <t>Dochody realizowane przez Wojewódzki Ośrodek Dokumentacji Geodezyjnej i Kartograficznej w Rzeszowie</t>
  </si>
  <si>
    <t xml:space="preserve">Dotacje celowe otrzymane z budżetu państwa na zadania bieżące z zakresu administracji rządowej oraz inne zadania zlecone ustawami realizowane przez samorząd województwa </t>
  </si>
  <si>
    <t>Udział w podatku dochodowym od osób fizycznych</t>
  </si>
  <si>
    <t>Udziała w podatku dochodowym od osób prawnych</t>
  </si>
  <si>
    <t>Odsetki za nieterminowe rozliczenia płacone przez urzędy skarbowe</t>
  </si>
  <si>
    <t>Dochody uzyskiwane przez jednostki oświatowe</t>
  </si>
  <si>
    <t>Dotacje otrzymane z funduszy celowych na realizację zadań bieżących jednostek sektora finansów publicznych</t>
  </si>
  <si>
    <t xml:space="preserve">Dochody realizowane przez Wojewódzki Urząd Pracy w Rzeszowie </t>
  </si>
  <si>
    <t>Odsetki od dotacji wykorzystanych niezgodnie z przeznaczeniem lub pobranych w nadmiernej wysokości</t>
  </si>
  <si>
    <t>Odsetki od nieterminowego zwrotu dotacji</t>
  </si>
  <si>
    <t>Dotacje celowe otrzymane z budżetu państwa na realizację inwestycji i zakupów inwestycjnych własnych samorządu województwa</t>
  </si>
  <si>
    <t xml:space="preserve">Środki pochodzące z budżetu Unii Europejskiej jako zwrot wydatków poniesionych ze środków własnych na zadania realizowane w ramach Sektorowego Programu Operacyjnego "Restrukturyzacja i modernizacja sektora żwynościowego oraz rozwój obszarów wiejskich" </t>
  </si>
  <si>
    <t xml:space="preserve">Wpływy ze zwrotów dotacji wykorzystanych niezgodnie z przeznaczeniem lub pobranych w nadmiernej wysokości </t>
  </si>
  <si>
    <t xml:space="preserve">Środki pochodzące z budżetu Unii Europejskiej na zwrot pożyczki na prefinansowanie programów i projektów realizowanych z udziałem środków pochodzących z budżetu UE  </t>
  </si>
  <si>
    <t xml:space="preserve">Dochody realizowane przez Urząd Marszałkowski </t>
  </si>
  <si>
    <t xml:space="preserve">Środki pochodzące z budżetu Unii Europejskiej na zwrot wydatków poniesionych przez beneficjentów Działania 3.4 "Mikroprzedsiębiorstwa" </t>
  </si>
  <si>
    <t>Środki pochodzące z budżetu Unii Europejskiej na zwrot pożyczki na prefinansowanie programów i projektów realizowanych z udziałem środków pochodzących z budżetu UE</t>
  </si>
  <si>
    <t xml:space="preserve">Środki pochodzące z budżetu Unii Europejskiej jako zwrot wydatków  poniesionych ze środków własnych na zadania realizowane w ramach Priorytetu I Zintegrowanego Programu Operacyjnego Rozwoju Regionalnego </t>
  </si>
  <si>
    <t>Środki pochodzące z budżetu Unii Europejskiej jako zwrot wydatków poniesionych ze środków własnych na zadania realizowane w ramach Zintegrowanego Programu Operacyjnego Rozwoju Regionalnego</t>
  </si>
  <si>
    <t>Wpłata odpisu 10% od decyzji wydanych przez Marszałka Województwa z tytułu opłat i kar za korzystanie ze środowiska</t>
  </si>
  <si>
    <t>Zestawienie wykonania planu dochodów i wydatków zadań z zakresu 
administracji rządowej wykonywanych przez samorząd województwa</t>
  </si>
  <si>
    <t xml:space="preserve">Zestawienie przychodów i rozchodów budżetu </t>
  </si>
  <si>
    <t xml:space="preserve">Wpływy z tytułu pomocy finansowej udzielanej między jednostkami samorządu terytorialnego na dofinansowanie zadań bieżących </t>
  </si>
  <si>
    <t xml:space="preserve">Dotacje celowe otrzymane z budżetu państwa na inwestycje i zakupy inwestycyjne z zakresu administracji rządowej oraz inne zadania zlecone ustawami realizowane przez samorząd województwa </t>
  </si>
  <si>
    <t xml:space="preserve">Środki pochodzące z budżetu Unii Europejskiej na zwrot pożyczki na prefinansowanie programów i projektów realizowanych z udziałem środków pochodzących z budżetu UE </t>
  </si>
  <si>
    <t>Dotacje celowe otrzymane z budżetu państwa na realizację inwestycji i zakupów inwestycyjnych własnych samorządu województwa</t>
  </si>
  <si>
    <t xml:space="preserve">Odsetki od nieterminowej wpłaty </t>
  </si>
  <si>
    <t>Dotacje celowe otrzymane z powiatu na inwestycje i zakupy inwestycyjne realizowane na pdostawie porozumień (umów) między jednostkami samorządu terytorialnego</t>
  </si>
  <si>
    <t xml:space="preserve">Zwrot dotacji wykorzystanych niezgodnie z przeznaczeniem lub pobranych w nadmiernej wysokości wraz z odsetkami </t>
  </si>
  <si>
    <t xml:space="preserve">Dotacje celowe z budżetu państwa na zadania bieżące z zakresu administracji rządowej oraz inne zadania zlecone ustawami realizowane przez samorząd województwa </t>
  </si>
  <si>
    <t xml:space="preserve">Środki pochodzące z budżetu Unii Europejskiej jako zwrot wydatków poniesionych ze środków własnych na zadania realizowane w ramach ZPORR </t>
  </si>
  <si>
    <t xml:space="preserve">Dotacje celowe otrzymane z gminy na zadania bieżące realizowane na podstawie porozumień ( umów ) między jednostkami samorządu terytorialnego </t>
  </si>
  <si>
    <t>Dotacje celowe otrzymane z powiatu na zadania realizowane na podstawie porozumień ( umów ) między jednostkami samorządu terytorialnego</t>
  </si>
  <si>
    <t>Środki na dofinansowanie własnych zadań bieżących gmin (związków gmin), powiatów (związków powiatów), samorządów województw pozyskane z innych źródeł</t>
  </si>
  <si>
    <t>Środki pochodzące z budżetu Unii Europejskiej na zwrot pożyczki na prefinansowanie programów i projektów realizowanych z udziałem środków pochodzących z UE</t>
  </si>
  <si>
    <t>Zestawienie wykonania dochodów województwa
(wg działów, rozdziałów i źródeł pochodzenia)</t>
  </si>
  <si>
    <t>Zwrot podatku VAT związany z rozliczeniem remontu uszkodzonych autobusów szynowych</t>
  </si>
  <si>
    <t>Zaciągany kredyt długoterminowy</t>
  </si>
  <si>
    <t xml:space="preserve">Zestawienie przychodów i wydatków zakładów budżetowych, 
gospodarstw pomocniczych, dochodów własnych oraz funduszy celowych </t>
  </si>
  <si>
    <t>Dotacje celowe otrzymane z funduszy celowych na realizację zadań bieżących jednostek sektora finansów publicznych</t>
  </si>
  <si>
    <t xml:space="preserve">Dotacje otrzymane z funduszy celowych na realizację zadań bieżących jednostek sektora finansów publicznych </t>
  </si>
  <si>
    <t>Zestawienie wykonania wydatków województwa  
(wg działów, rozdziałów i rodzajów wydatków)</t>
  </si>
  <si>
    <t>01078</t>
  </si>
  <si>
    <t>Ratownictwo medyczne</t>
  </si>
  <si>
    <t>Wybory do rad gmin, rad powiatów i sejmików województw, wybory wójtów, burmistrzów i prezydentów miast oraz referenda gminne, powiatowe i wojewódzkie</t>
  </si>
  <si>
    <t>01010</t>
  </si>
  <si>
    <t>Infrastruktura wodociągowa i sanitacyjna wsi</t>
  </si>
  <si>
    <t>WYTWARZANIE I ZAOPATRYWANIE W ENERGIĘ ELEKTRYCZNĄ, GAZ I WODĘ</t>
  </si>
  <si>
    <t>Dostarczanie wody</t>
  </si>
  <si>
    <t>Drogi publiczne gminne</t>
  </si>
  <si>
    <t>URZĘDY NACZELNYCH ORGANÓW WŁADZY PAŃSTWOWEJ, KONTROLI I OCHRONY PRAWA ORAZ SĄDOWNICTWA</t>
  </si>
  <si>
    <t xml:space="preserve">Szkoły podstawowe </t>
  </si>
  <si>
    <t>Przedszkola</t>
  </si>
  <si>
    <t xml:space="preserve">Gimnazja </t>
  </si>
  <si>
    <t>Licea ogólnokształcące</t>
  </si>
  <si>
    <t>Świetlice szkolne</t>
  </si>
  <si>
    <t>Młodzieżowe ośrodki wychowawcze</t>
  </si>
  <si>
    <t>Gospodarka ściekowa i ochrona wód</t>
  </si>
  <si>
    <t>Dotacje celowe otrzymane z budżetu państwa na realizację bieżących zadań własnych samorządu województwa</t>
  </si>
  <si>
    <t>Dotacje celowe otrzymane z budżetu państwa na zadania bieżące realizowane przez samorząd województwa na podstawie porozumień z organami administracji rządowej</t>
  </si>
  <si>
    <t>Dotacje celowe otrzymane z budżetu państwa na inwestcyje i zakupy inwestycyjne realizowane przez samorząd województwa na podstawie porozumień z organami administracji rządowej</t>
  </si>
  <si>
    <t>Dotacje celowe otrzymane z funduszy celowych na finansowanie lub dofinansowanie kosztów realizacji inwestycji  i zakupów inwestycyjnych jednostek sektora finansów publicznych</t>
  </si>
  <si>
    <t xml:space="preserve">Zwrot dotacji wykorzystanych niezgodnie z przeznaczeniem lub pobranych w nadmiernej wysokości wraz z odsetkami przez beneficjentów Działań 2.5 "Promocja przedsiębiorczości" i  3.4 "Mikroprzedsiębiorstwa" </t>
  </si>
  <si>
    <t>Środki pochodzące z budżetu Unii Europejskiej jako zwrot wydatków poniesionych ze środków własnych na działania realizowane w ramach Zintegrowanego Programu Operacyjnego Rozwoju Regionalnego</t>
  </si>
  <si>
    <t>Środki pochodzące z budżetu Unii Europejskiej z tytułu zwrotu wydatków poniesionych ze środków własnych na projekty w ramach Pomocy Technicznej SPO RZL i ZPORR</t>
  </si>
  <si>
    <t xml:space="preserve">Środki z Ministerstwa Pracy i Polityki Społecznej na realizację projektu "Wyższe kwalifikacje - lepszy pracownik" w ramach SPO RZL </t>
  </si>
  <si>
    <t xml:space="preserve">Zwrot kosztów za  tłumaczenia decyzji i pism w sprawach świadczeń rodzinnnych </t>
  </si>
  <si>
    <t>Odsetki od nieterminowo zwróconych  dotacji</t>
  </si>
  <si>
    <t>Zwrot nienależnego dofinansowania przez beneficjenta ze środków PFRON</t>
  </si>
  <si>
    <t>Odsetki od nieterminowo zwróconych dotacji</t>
  </si>
  <si>
    <t xml:space="preserve">Środki pochodzące z budżetu Unii Europejskiej jako zwrot wydatków poniesionych ze środków własnych na zadania realizowane w ramach Projektu INTERREG III C ADEP </t>
  </si>
  <si>
    <t>Wpłaty odpisu od wpływów z tytułu opłaty produktowej</t>
  </si>
  <si>
    <t>Środki pochodzące z budżetu Unii Europejskiej na zwrot wydatków poniesionych na podprojekty realizowane w ramach Projektu INTERREG III C ADEP</t>
  </si>
  <si>
    <t>Dotacje otzymane z funduszy celowych na finansowanie i dofinansowanie kosztów realizacji inwestycji i zakupów inwestycyjnych jednsotek sektora finansów publicznych</t>
  </si>
  <si>
    <t xml:space="preserve">Wpływy z tytułu pomocy finansowej udzielanej między jednostkami samorządu terytorialnego na dofinansowanie własnych zadań bieżących </t>
  </si>
  <si>
    <t xml:space="preserve">Dotacje otrzymane z funduszy celowych na finansowanie lub dofinansowanie kosztów realizacji inwestycji i zakupów inwestycyjnych jednostek sektora finansów publicznych </t>
  </si>
  <si>
    <t>Zwrot dotacji wykorzystanych niezgodnie z przeznaczeniem lub pobranych w nadmiernej wysokości</t>
  </si>
  <si>
    <t>Wpływy ze sprzedaży dokumentacji przetargowej</t>
  </si>
  <si>
    <t>Wpłata odsetek z tytułu ratalnej sprzedaży prawa do lokalu użytkowego</t>
  </si>
  <si>
    <t>Wpłata odszkodowania za skradzione mienie oraz refundacja wydatków za media</t>
  </si>
  <si>
    <t>Opłaty z tytułu wieczystego użytkowania gruntów PZDW</t>
  </si>
  <si>
    <t>Wpłata kary umownej</t>
  </si>
  <si>
    <t>Zwrot nadpłaty podatku od nieruchomości przez Urząd Miasta Rzeszów</t>
  </si>
  <si>
    <t>Wpłata za wynajem lokalu mieszkalnego zasądzona wyrokiem sądowym</t>
  </si>
  <si>
    <t xml:space="preserve">Środki pochodzące z budżetu Unii Europejskiej jako zwrot wydatków poniesionych ze środków własnych na realizację projektu w ramach Programu TACIS </t>
  </si>
  <si>
    <t>Różne rozliczenia finansowe</t>
  </si>
  <si>
    <t>DOCHODY OD OSÓB PRAWNYCH, OD OSÓB FIZYCZNYCH I OD INNYCH JEDNOSTEK 
NIEPOSIADAJĄCYCH OSOBOWOŚCI PRAWNEJ ORAZ WYDATKI ZWIĄZANE Z ICH POBOREM</t>
  </si>
  <si>
    <t xml:space="preserve">Pożyczka na prefinansowanie programów i projektów realizowanych
z udziałem środków pochodzących z funduszy strukturalnych i Funduszu Spójności </t>
  </si>
  <si>
    <t>% wykonania (5:4)</t>
  </si>
  <si>
    <t xml:space="preserve">Wpływy niewykonanych wydatków niewygasających  </t>
  </si>
  <si>
    <t xml:space="preserve">Teatry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</si>
</sst>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00000"/>
    <numFmt numFmtId="168" formatCode="0.000000000"/>
    <numFmt numFmtId="169" formatCode="0.00000000"/>
    <numFmt numFmtId="170" formatCode="0.000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"/>
    <numFmt numFmtId="177" formatCode="#,##0.000"/>
    <numFmt numFmtId="178" formatCode="0.0%"/>
    <numFmt numFmtId="179" formatCode="0.0"/>
  </numFmts>
  <fonts count="26">
    <font>
      <sz val="10"/>
      <name val="Arial CE"/>
      <family val="0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i/>
      <sz val="10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 CE"/>
      <family val="0"/>
    </font>
    <font>
      <b/>
      <i/>
      <sz val="9"/>
      <name val="Arial CE"/>
      <family val="2"/>
    </font>
    <font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5"/>
    </xf>
    <xf numFmtId="0" fontId="2" fillId="0" borderId="0" xfId="0" applyFont="1" applyAlignment="1">
      <alignment horizontal="left" inden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 quotePrefix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indent="3"/>
    </xf>
    <xf numFmtId="0" fontId="3" fillId="0" borderId="0" xfId="0" applyFont="1" applyBorder="1" applyAlignment="1">
      <alignment horizontal="center" wrapText="1"/>
    </xf>
    <xf numFmtId="0" fontId="8" fillId="0" borderId="0" xfId="0" applyFont="1" applyBorder="1" applyAlignment="1" quotePrefix="1">
      <alignment vertical="top" wrapText="1"/>
    </xf>
    <xf numFmtId="0" fontId="8" fillId="0" borderId="0" xfId="0" applyFont="1" applyBorder="1" applyAlignment="1">
      <alignment vertical="top" wrapText="1"/>
    </xf>
    <xf numFmtId="4" fontId="8" fillId="0" borderId="0" xfId="0" applyNumberFormat="1" applyFont="1" applyBorder="1" applyAlignment="1">
      <alignment vertical="top" wrapText="1"/>
    </xf>
    <xf numFmtId="4" fontId="9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 horizontal="left" indent="3"/>
    </xf>
    <xf numFmtId="0" fontId="8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6" fillId="0" borderId="0" xfId="0" applyFont="1" applyAlignment="1">
      <alignment horizontal="left" indent="5"/>
    </xf>
    <xf numFmtId="0" fontId="7" fillId="0" borderId="2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vertical="top" wrapText="1"/>
    </xf>
    <xf numFmtId="3" fontId="8" fillId="0" borderId="2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3" fontId="9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0" fontId="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5" fillId="0" borderId="2" xfId="0" applyFont="1" applyBorder="1" applyAlignment="1" quotePrefix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176" fontId="6" fillId="2" borderId="7" xfId="0" applyNumberFormat="1" applyFont="1" applyFill="1" applyBorder="1" applyAlignment="1">
      <alignment horizontal="right" vertical="center" wrapText="1"/>
    </xf>
    <xf numFmtId="176" fontId="2" fillId="2" borderId="7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3" fontId="6" fillId="2" borderId="5" xfId="0" applyNumberFormat="1" applyFont="1" applyFill="1" applyBorder="1" applyAlignment="1">
      <alignment horizontal="right" vertical="center" wrapText="1"/>
    </xf>
    <xf numFmtId="179" fontId="6" fillId="2" borderId="7" xfId="19" applyNumberFormat="1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 quotePrefix="1">
      <alignment horizontal="center" vertical="top" wrapText="1"/>
    </xf>
    <xf numFmtId="0" fontId="7" fillId="3" borderId="2" xfId="0" applyFont="1" applyFill="1" applyBorder="1" applyAlignment="1" quotePrefix="1">
      <alignment horizontal="center" vertical="top" wrapText="1"/>
    </xf>
    <xf numFmtId="0" fontId="7" fillId="3" borderId="10" xfId="0" applyFont="1" applyFill="1" applyBorder="1" applyAlignment="1" quotePrefix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9" fillId="0" borderId="1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9" fillId="0" borderId="11" xfId="0" applyFont="1" applyBorder="1" applyAlignment="1" quotePrefix="1">
      <alignment horizontal="center" vertical="top" wrapText="1"/>
    </xf>
    <xf numFmtId="176" fontId="8" fillId="0" borderId="12" xfId="0" applyNumberFormat="1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3" fontId="8" fillId="0" borderId="13" xfId="0" applyNumberFormat="1" applyFont="1" applyBorder="1" applyAlignment="1">
      <alignment vertical="top" wrapText="1"/>
    </xf>
    <xf numFmtId="176" fontId="8" fillId="0" borderId="14" xfId="0" applyNumberFormat="1" applyFont="1" applyBorder="1" applyAlignment="1">
      <alignment vertical="top" wrapText="1"/>
    </xf>
    <xf numFmtId="3" fontId="9" fillId="2" borderId="15" xfId="0" applyNumberFormat="1" applyFont="1" applyFill="1" applyBorder="1" applyAlignment="1">
      <alignment horizontal="center" vertical="top" wrapText="1"/>
    </xf>
    <xf numFmtId="176" fontId="9" fillId="2" borderId="16" xfId="0" applyNumberFormat="1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8" fillId="0" borderId="11" xfId="0" applyFont="1" applyBorder="1" applyAlignment="1" quotePrefix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top" wrapText="1"/>
    </xf>
    <xf numFmtId="3" fontId="9" fillId="2" borderId="21" xfId="0" applyNumberFormat="1" applyFont="1" applyFill="1" applyBorder="1" applyAlignment="1">
      <alignment vertical="top" wrapText="1"/>
    </xf>
    <xf numFmtId="3" fontId="9" fillId="2" borderId="21" xfId="0" applyNumberFormat="1" applyFont="1" applyFill="1" applyBorder="1" applyAlignment="1">
      <alignment horizontal="right" vertical="center" wrapText="1"/>
    </xf>
    <xf numFmtId="176" fontId="9" fillId="2" borderId="21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Border="1" applyAlignment="1">
      <alignment vertical="top" wrapText="1"/>
    </xf>
    <xf numFmtId="0" fontId="8" fillId="0" borderId="19" xfId="0" applyFont="1" applyBorder="1" applyAlignment="1" quotePrefix="1">
      <alignment horizontal="center" vertical="top" wrapText="1"/>
    </xf>
    <xf numFmtId="0" fontId="8" fillId="0" borderId="3" xfId="0" applyFont="1" applyBorder="1" applyAlignment="1" quotePrefix="1">
      <alignment horizontal="center" vertical="top" wrapText="1"/>
    </xf>
    <xf numFmtId="3" fontId="8" fillId="0" borderId="14" xfId="0" applyNumberFormat="1" applyFont="1" applyBorder="1" applyAlignment="1">
      <alignment vertical="top" wrapText="1"/>
    </xf>
    <xf numFmtId="0" fontId="7" fillId="2" borderId="21" xfId="0" applyFont="1" applyFill="1" applyBorder="1" applyAlignment="1">
      <alignment horizontal="center" vertical="center" wrapText="1"/>
    </xf>
    <xf numFmtId="0" fontId="8" fillId="0" borderId="8" xfId="0" applyFont="1" applyBorder="1" applyAlignment="1" quotePrefix="1">
      <alignment horizontal="center" vertical="top" wrapText="1"/>
    </xf>
    <xf numFmtId="0" fontId="8" fillId="0" borderId="13" xfId="0" applyFont="1" applyBorder="1" applyAlignment="1" quotePrefix="1">
      <alignment horizontal="center" vertical="top" wrapText="1"/>
    </xf>
    <xf numFmtId="3" fontId="8" fillId="0" borderId="22" xfId="0" applyNumberFormat="1" applyFont="1" applyBorder="1" applyAlignment="1">
      <alignment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3" fontId="8" fillId="0" borderId="3" xfId="0" applyNumberFormat="1" applyFont="1" applyBorder="1" applyAlignment="1">
      <alignment vertical="top" wrapText="1"/>
    </xf>
    <xf numFmtId="3" fontId="8" fillId="0" borderId="25" xfId="0" applyNumberFormat="1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/>
    </xf>
    <xf numFmtId="176" fontId="0" fillId="0" borderId="22" xfId="0" applyNumberFormat="1" applyFont="1" applyBorder="1" applyAlignment="1">
      <alignment/>
    </xf>
    <xf numFmtId="0" fontId="4" fillId="0" borderId="2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 wrapText="1"/>
    </xf>
    <xf numFmtId="0" fontId="13" fillId="2" borderId="21" xfId="0" applyFont="1" applyFill="1" applyBorder="1" applyAlignment="1">
      <alignment horizontal="center" vertical="center"/>
    </xf>
    <xf numFmtId="4" fontId="13" fillId="2" borderId="21" xfId="0" applyNumberFormat="1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3" fontId="0" fillId="0" borderId="3" xfId="0" applyNumberFormat="1" applyFont="1" applyBorder="1" applyAlignment="1">
      <alignment/>
    </xf>
    <xf numFmtId="176" fontId="0" fillId="0" borderId="25" xfId="0" applyNumberFormat="1" applyFont="1" applyBorder="1" applyAlignment="1">
      <alignment/>
    </xf>
    <xf numFmtId="0" fontId="9" fillId="2" borderId="21" xfId="0" applyFont="1" applyFill="1" applyBorder="1" applyAlignment="1">
      <alignment horizontal="center"/>
    </xf>
    <xf numFmtId="3" fontId="9" fillId="2" borderId="21" xfId="0" applyNumberFormat="1" applyFont="1" applyFill="1" applyBorder="1" applyAlignment="1">
      <alignment/>
    </xf>
    <xf numFmtId="176" fontId="9" fillId="2" borderId="21" xfId="0" applyNumberFormat="1" applyFont="1" applyFill="1" applyBorder="1" applyAlignment="1">
      <alignment/>
    </xf>
    <xf numFmtId="3" fontId="9" fillId="2" borderId="16" xfId="0" applyNumberFormat="1" applyFont="1" applyFill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3" fontId="6" fillId="4" borderId="21" xfId="0" applyNumberFormat="1" applyFont="1" applyFill="1" applyBorder="1" applyAlignment="1">
      <alignment horizontal="right" vertical="center" wrapText="1"/>
    </xf>
    <xf numFmtId="179" fontId="6" fillId="4" borderId="21" xfId="19" applyNumberFormat="1" applyFont="1" applyFill="1" applyBorder="1" applyAlignment="1">
      <alignment horizontal="right" vertical="center" wrapText="1"/>
    </xf>
    <xf numFmtId="0" fontId="24" fillId="2" borderId="27" xfId="0" applyFont="1" applyFill="1" applyBorder="1" applyAlignment="1" quotePrefix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2" borderId="2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3" fontId="23" fillId="2" borderId="1" xfId="0" applyNumberFormat="1" applyFont="1" applyFill="1" applyBorder="1" applyAlignment="1">
      <alignment horizontal="right" vertical="center" wrapText="1"/>
    </xf>
    <xf numFmtId="3" fontId="23" fillId="2" borderId="1" xfId="0" applyNumberFormat="1" applyFont="1" applyFill="1" applyBorder="1" applyAlignment="1">
      <alignment horizontal="right" vertical="center" wrapText="1"/>
    </xf>
    <xf numFmtId="176" fontId="23" fillId="2" borderId="12" xfId="0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 quotePrefix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 wrapText="1"/>
    </xf>
    <xf numFmtId="3" fontId="22" fillId="0" borderId="1" xfId="0" applyNumberFormat="1" applyFont="1" applyBorder="1" applyAlignment="1">
      <alignment horizontal="right" vertical="center" wrapText="1"/>
    </xf>
    <xf numFmtId="3" fontId="21" fillId="0" borderId="1" xfId="0" applyNumberFormat="1" applyFont="1" applyBorder="1" applyAlignment="1">
      <alignment horizontal="right" vertical="center" wrapText="1"/>
    </xf>
    <xf numFmtId="176" fontId="22" fillId="0" borderId="12" xfId="0" applyNumberFormat="1" applyFont="1" applyBorder="1" applyAlignment="1">
      <alignment horizontal="right" vertical="center" wrapText="1"/>
    </xf>
    <xf numFmtId="0" fontId="24" fillId="2" borderId="28" xfId="0" applyFont="1" applyFill="1" applyBorder="1" applyAlignment="1">
      <alignment horizontal="center" vertical="center" wrapText="1"/>
    </xf>
    <xf numFmtId="0" fontId="24" fillId="2" borderId="28" xfId="0" applyFont="1" applyFill="1" applyBorder="1" applyAlignment="1">
      <alignment vertical="center" wrapText="1"/>
    </xf>
    <xf numFmtId="3" fontId="24" fillId="2" borderId="28" xfId="0" applyNumberFormat="1" applyFont="1" applyFill="1" applyBorder="1" applyAlignment="1">
      <alignment vertical="center" wrapText="1"/>
    </xf>
    <xf numFmtId="3" fontId="24" fillId="2" borderId="28" xfId="0" applyNumberFormat="1" applyFont="1" applyFill="1" applyBorder="1" applyAlignment="1">
      <alignment horizontal="right" vertical="center" wrapText="1"/>
    </xf>
    <xf numFmtId="176" fontId="23" fillId="2" borderId="29" xfId="0" applyNumberFormat="1" applyFont="1" applyFill="1" applyBorder="1" applyAlignment="1">
      <alignment horizontal="right" vertical="center" wrapText="1"/>
    </xf>
    <xf numFmtId="0" fontId="24" fillId="0" borderId="27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176" fontId="23" fillId="2" borderId="12" xfId="0" applyNumberFormat="1" applyFont="1" applyFill="1" applyBorder="1" applyAlignment="1">
      <alignment horizontal="right" vertical="center" wrapText="1"/>
    </xf>
    <xf numFmtId="0" fontId="24" fillId="0" borderId="27" xfId="0" applyFont="1" applyBorder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3" fontId="24" fillId="2" borderId="1" xfId="0" applyNumberFormat="1" applyFont="1" applyFill="1" applyBorder="1" applyAlignment="1">
      <alignment vertical="center" wrapText="1"/>
    </xf>
    <xf numFmtId="3" fontId="24" fillId="2" borderId="1" xfId="0" applyNumberFormat="1" applyFont="1" applyFill="1" applyBorder="1" applyAlignment="1">
      <alignment horizontal="righ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2" xfId="0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11" xfId="0" applyFont="1" applyBorder="1" applyAlignment="1">
      <alignment vertical="center" wrapText="1"/>
    </xf>
    <xf numFmtId="176" fontId="22" fillId="0" borderId="12" xfId="0" applyNumberFormat="1" applyFont="1" applyBorder="1" applyAlignment="1">
      <alignment horizontal="righ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3" fontId="21" fillId="0" borderId="1" xfId="0" applyNumberFormat="1" applyFont="1" applyBorder="1" applyAlignment="1">
      <alignment vertical="center" wrapText="1"/>
    </xf>
    <xf numFmtId="3" fontId="21" fillId="0" borderId="1" xfId="0" applyNumberFormat="1" applyFont="1" applyBorder="1" applyAlignment="1">
      <alignment horizontal="right" vertical="center" wrapText="1"/>
    </xf>
    <xf numFmtId="0" fontId="21" fillId="0" borderId="28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3" fontId="24" fillId="4" borderId="20" xfId="0" applyNumberFormat="1" applyFont="1" applyFill="1" applyBorder="1" applyAlignment="1">
      <alignment vertical="center" wrapText="1"/>
    </xf>
    <xf numFmtId="3" fontId="23" fillId="4" borderId="20" xfId="0" applyNumberFormat="1" applyFont="1" applyFill="1" applyBorder="1" applyAlignment="1">
      <alignment horizontal="right" vertical="center" wrapText="1"/>
    </xf>
    <xf numFmtId="176" fontId="23" fillId="4" borderId="18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76" fontId="6" fillId="2" borderId="7" xfId="0" applyNumberFormat="1" applyFont="1" applyFill="1" applyBorder="1" applyAlignment="1">
      <alignment horizontal="right" vertical="center" wrapText="1"/>
    </xf>
    <xf numFmtId="3" fontId="7" fillId="3" borderId="10" xfId="0" applyNumberFormat="1" applyFont="1" applyFill="1" applyBorder="1" applyAlignment="1">
      <alignment horizontal="right" vertical="center" wrapText="1"/>
    </xf>
    <xf numFmtId="176" fontId="7" fillId="3" borderId="2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176" fontId="2" fillId="0" borderId="22" xfId="0" applyNumberFormat="1" applyFont="1" applyBorder="1" applyAlignment="1">
      <alignment horizontal="right"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176" fontId="7" fillId="3" borderId="22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176" fontId="7" fillId="3" borderId="22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176" fontId="2" fillId="0" borderId="25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176" fontId="2" fillId="0" borderId="30" xfId="0" applyNumberFormat="1" applyFont="1" applyBorder="1" applyAlignment="1">
      <alignment horizontal="right" vertical="center" wrapText="1"/>
    </xf>
    <xf numFmtId="176" fontId="2" fillId="0" borderId="22" xfId="0" applyNumberFormat="1" applyFont="1" applyFill="1" applyBorder="1" applyAlignment="1">
      <alignment horizontal="right" vertical="center" wrapText="1"/>
    </xf>
    <xf numFmtId="176" fontId="2" fillId="0" borderId="22" xfId="0" applyNumberFormat="1" applyFont="1" applyBorder="1" applyAlignment="1">
      <alignment horizontal="right" vertical="center" wrapText="1"/>
    </xf>
    <xf numFmtId="3" fontId="16" fillId="0" borderId="2" xfId="0" applyNumberFormat="1" applyFont="1" applyFill="1" applyBorder="1" applyAlignment="1">
      <alignment horizontal="right" vertical="center" wrapText="1"/>
    </xf>
    <xf numFmtId="176" fontId="2" fillId="3" borderId="22" xfId="0" applyNumberFormat="1" applyFont="1" applyFill="1" applyBorder="1" applyAlignment="1">
      <alignment horizontal="right" vertical="center" wrapText="1"/>
    </xf>
    <xf numFmtId="176" fontId="7" fillId="0" borderId="22" xfId="0" applyNumberFormat="1" applyFont="1" applyBorder="1" applyAlignment="1">
      <alignment horizontal="right" vertical="center" wrapText="1"/>
    </xf>
    <xf numFmtId="179" fontId="2" fillId="0" borderId="22" xfId="19" applyNumberFormat="1" applyFont="1" applyBorder="1" applyAlignment="1">
      <alignment horizontal="right" vertical="center" wrapText="1"/>
    </xf>
    <xf numFmtId="179" fontId="2" fillId="0" borderId="25" xfId="19" applyNumberFormat="1" applyFont="1" applyBorder="1" applyAlignment="1">
      <alignment horizontal="right" vertical="center" wrapText="1"/>
    </xf>
    <xf numFmtId="3" fontId="7" fillId="3" borderId="10" xfId="0" applyNumberFormat="1" applyFont="1" applyFill="1" applyBorder="1" applyAlignment="1">
      <alignment horizontal="right" vertical="center" wrapText="1"/>
    </xf>
    <xf numFmtId="176" fontId="7" fillId="3" borderId="26" xfId="0" applyNumberFormat="1" applyFont="1" applyFill="1" applyBorder="1" applyAlignment="1">
      <alignment horizontal="right" vertical="center" wrapText="1"/>
    </xf>
    <xf numFmtId="176" fontId="2" fillId="0" borderId="25" xfId="0" applyNumberFormat="1" applyFont="1" applyBorder="1" applyAlignment="1">
      <alignment horizontal="right" vertical="center" wrapText="1"/>
    </xf>
    <xf numFmtId="176" fontId="6" fillId="3" borderId="26" xfId="0" applyNumberFormat="1" applyFont="1" applyFill="1" applyBorder="1" applyAlignment="1">
      <alignment horizontal="right" vertical="center" wrapText="1"/>
    </xf>
    <xf numFmtId="176" fontId="7" fillId="0" borderId="22" xfId="0" applyNumberFormat="1" applyFont="1" applyBorder="1" applyAlignment="1">
      <alignment horizontal="right" vertical="center" wrapText="1"/>
    </xf>
    <xf numFmtId="176" fontId="7" fillId="2" borderId="7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176" fontId="6" fillId="3" borderId="26" xfId="0" applyNumberFormat="1" applyFont="1" applyFill="1" applyBorder="1" applyAlignment="1">
      <alignment horizontal="right" vertical="center" wrapText="1"/>
    </xf>
    <xf numFmtId="176" fontId="2" fillId="0" borderId="25" xfId="0" applyNumberFormat="1" applyFont="1" applyFill="1" applyBorder="1" applyAlignment="1">
      <alignment horizontal="right" vertical="center" wrapText="1"/>
    </xf>
    <xf numFmtId="176" fontId="2" fillId="3" borderId="26" xfId="0" applyNumberFormat="1" applyFont="1" applyFill="1" applyBorder="1" applyAlignment="1">
      <alignment horizontal="righ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4" fontId="5" fillId="0" borderId="11" xfId="20" applyFont="1" applyBorder="1" applyAlignment="1">
      <alignment horizontal="center" vertical="top" wrapText="1"/>
    </xf>
    <xf numFmtId="44" fontId="5" fillId="0" borderId="27" xfId="20" applyFont="1" applyBorder="1" applyAlignment="1">
      <alignment horizontal="center" vertical="top" wrapText="1"/>
    </xf>
    <xf numFmtId="44" fontId="5" fillId="0" borderId="19" xfId="2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6" fillId="0" borderId="8" xfId="0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4" borderId="21" xfId="0" applyFont="1" applyFill="1" applyBorder="1" applyAlignment="1">
      <alignment horizontal="center" vertical="center" wrapText="1"/>
    </xf>
    <xf numFmtId="0" fontId="5" fillId="0" borderId="8" xfId="0" applyFont="1" applyBorder="1" applyAlignment="1" quotePrefix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center" wrapText="1"/>
    </xf>
    <xf numFmtId="0" fontId="5" fillId="0" borderId="2" xfId="0" applyFont="1" applyBorder="1" applyAlignment="1" quotePrefix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2" xfId="0" applyFont="1" applyFill="1" applyBorder="1" applyAlignment="1" quotePrefix="1">
      <alignment horizontal="center" vertical="top" wrapText="1"/>
    </xf>
    <xf numFmtId="0" fontId="7" fillId="0" borderId="3" xfId="0" applyFont="1" applyFill="1" applyBorder="1" applyAlignment="1" quotePrefix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24" fillId="4" borderId="37" xfId="0" applyFont="1" applyFill="1" applyBorder="1" applyAlignment="1">
      <alignment horizontal="center" vertical="center" wrapText="1"/>
    </xf>
    <xf numFmtId="0" fontId="24" fillId="4" borderId="38" xfId="0" applyFont="1" applyFill="1" applyBorder="1" applyAlignment="1">
      <alignment horizontal="center" vertical="center" wrapText="1"/>
    </xf>
    <xf numFmtId="0" fontId="24" fillId="4" borderId="39" xfId="0" applyFont="1" applyFill="1" applyBorder="1" applyAlignment="1">
      <alignment horizontal="center" vertical="center" wrapText="1"/>
    </xf>
    <xf numFmtId="0" fontId="23" fillId="2" borderId="40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9" xfId="0" applyFont="1" applyBorder="1" applyAlignment="1" quotePrefix="1">
      <alignment horizontal="center" vertical="center" wrapText="1"/>
    </xf>
    <xf numFmtId="0" fontId="24" fillId="0" borderId="8" xfId="0" applyFont="1" applyBorder="1" applyAlignment="1" quotePrefix="1">
      <alignment horizontal="center" vertical="center" wrapText="1"/>
    </xf>
    <xf numFmtId="0" fontId="24" fillId="0" borderId="11" xfId="0" applyFont="1" applyBorder="1" applyAlignment="1" quotePrefix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2" borderId="46" xfId="0" applyFont="1" applyFill="1" applyBorder="1" applyAlignment="1">
      <alignment horizontal="center" vertical="top" wrapText="1"/>
    </xf>
    <xf numFmtId="0" fontId="9" fillId="2" borderId="47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12" fillId="2" borderId="46" xfId="0" applyFont="1" applyFill="1" applyBorder="1" applyAlignment="1">
      <alignment horizontal="center" vertical="top" wrapText="1"/>
    </xf>
    <xf numFmtId="0" fontId="12" fillId="2" borderId="47" xfId="0" applyFont="1" applyFill="1" applyBorder="1" applyAlignment="1">
      <alignment horizontal="center" vertical="top" wrapText="1"/>
    </xf>
    <xf numFmtId="0" fontId="12" fillId="2" borderId="16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3"/>
  <sheetViews>
    <sheetView tabSelected="1" view="pageBreakPreview" zoomScaleSheetLayoutView="100" workbookViewId="0" topLeftCell="A1">
      <pane ySplit="6" topLeftCell="BM227" activePane="bottomLeft" state="frozen"/>
      <selection pane="topLeft" activeCell="A1" sqref="A1"/>
      <selection pane="bottomLeft" activeCell="F248" sqref="F248"/>
    </sheetView>
  </sheetViews>
  <sheetFormatPr defaultColWidth="9.00390625" defaultRowHeight="12.75"/>
  <cols>
    <col min="1" max="1" width="10.625" style="48" customWidth="1"/>
    <col min="2" max="2" width="10.75390625" style="48" customWidth="1"/>
    <col min="3" max="3" width="63.875" style="0" customWidth="1"/>
    <col min="4" max="4" width="17.75390625" style="0" customWidth="1"/>
    <col min="5" max="5" width="17.375" style="0" customWidth="1"/>
    <col min="6" max="6" width="16.75390625" style="0" customWidth="1"/>
  </cols>
  <sheetData>
    <row r="1" spans="1:6" ht="13.5" customHeight="1">
      <c r="A1" s="39"/>
      <c r="B1" s="49"/>
      <c r="C1" s="271" t="s">
        <v>227</v>
      </c>
      <c r="D1" s="272"/>
      <c r="E1" s="272"/>
      <c r="F1" s="38"/>
    </row>
    <row r="2" spans="1:6" ht="17.25" customHeight="1">
      <c r="A2" s="39"/>
      <c r="B2" s="49"/>
      <c r="C2" s="272"/>
      <c r="D2" s="272"/>
      <c r="E2" s="272"/>
      <c r="F2" s="38"/>
    </row>
    <row r="3" spans="1:6" ht="12.75">
      <c r="A3" s="47"/>
      <c r="B3" s="49"/>
      <c r="C3" s="38"/>
      <c r="D3" s="38"/>
      <c r="E3" s="44"/>
      <c r="F3" s="38"/>
    </row>
    <row r="4" spans="1:6" ht="13.5" thickBot="1">
      <c r="A4" s="47"/>
      <c r="B4" s="49"/>
      <c r="C4" s="38"/>
      <c r="D4" s="38"/>
      <c r="E4" s="38"/>
      <c r="F4" s="40" t="s">
        <v>6</v>
      </c>
    </row>
    <row r="5" spans="1:6" ht="31.5" customHeight="1" thickTop="1">
      <c r="A5" s="239" t="s">
        <v>7</v>
      </c>
      <c r="B5" s="241" t="s">
        <v>8</v>
      </c>
      <c r="C5" s="241" t="s">
        <v>175</v>
      </c>
      <c r="D5" s="241" t="s">
        <v>9</v>
      </c>
      <c r="E5" s="241" t="s">
        <v>10</v>
      </c>
      <c r="F5" s="273" t="s">
        <v>178</v>
      </c>
    </row>
    <row r="6" spans="1:6" ht="15.75" customHeight="1" thickBot="1">
      <c r="A6" s="240"/>
      <c r="B6" s="269"/>
      <c r="C6" s="269"/>
      <c r="D6" s="269"/>
      <c r="E6" s="269"/>
      <c r="F6" s="274"/>
    </row>
    <row r="7" spans="1:6" ht="14.25" thickBot="1" thickTop="1">
      <c r="A7" s="61" t="s">
        <v>12</v>
      </c>
      <c r="B7" s="54" t="s">
        <v>13</v>
      </c>
      <c r="C7" s="54" t="s">
        <v>14</v>
      </c>
      <c r="D7" s="54" t="s">
        <v>15</v>
      </c>
      <c r="E7" s="54" t="s">
        <v>16</v>
      </c>
      <c r="F7" s="62" t="s">
        <v>17</v>
      </c>
    </row>
    <row r="8" spans="1:6" ht="17.25" thickBot="1" thickTop="1">
      <c r="A8" s="51" t="s">
        <v>42</v>
      </c>
      <c r="B8" s="52"/>
      <c r="C8" s="195" t="s">
        <v>44</v>
      </c>
      <c r="D8" s="58">
        <f>SUM(D9,D11,D14,D24,D26,D29)</f>
        <v>32794579</v>
      </c>
      <c r="E8" s="58">
        <f>SUM(E9,E11,E14,E24,E26,E29)</f>
        <v>30773271</v>
      </c>
      <c r="F8" s="208">
        <f>E8/D8%</f>
        <v>93.83645693393412</v>
      </c>
    </row>
    <row r="9" spans="1:6" ht="15.75" thickTop="1">
      <c r="A9" s="251"/>
      <c r="B9" s="71" t="s">
        <v>43</v>
      </c>
      <c r="C9" s="197" t="s">
        <v>103</v>
      </c>
      <c r="D9" s="209">
        <f>D10</f>
        <v>20000</v>
      </c>
      <c r="E9" s="209">
        <f>SUM(E10)</f>
        <v>20000</v>
      </c>
      <c r="F9" s="210">
        <f aca="true" t="shared" si="0" ref="F9:F90">E9/D9%</f>
        <v>100</v>
      </c>
    </row>
    <row r="10" spans="1:6" ht="38.25">
      <c r="A10" s="251"/>
      <c r="B10" s="45"/>
      <c r="C10" s="198" t="s">
        <v>193</v>
      </c>
      <c r="D10" s="211">
        <v>20000</v>
      </c>
      <c r="E10" s="211">
        <v>20000</v>
      </c>
      <c r="F10" s="212">
        <f t="shared" si="0"/>
        <v>100</v>
      </c>
    </row>
    <row r="11" spans="1:6" ht="15">
      <c r="A11" s="251"/>
      <c r="B11" s="70" t="s">
        <v>45</v>
      </c>
      <c r="C11" s="199" t="s">
        <v>48</v>
      </c>
      <c r="D11" s="213">
        <f>D12+D13</f>
        <v>234882</v>
      </c>
      <c r="E11" s="213">
        <f>E12+E13</f>
        <v>278099</v>
      </c>
      <c r="F11" s="214">
        <f t="shared" si="0"/>
        <v>118.39945163954665</v>
      </c>
    </row>
    <row r="12" spans="1:6" ht="27" customHeight="1">
      <c r="A12" s="251"/>
      <c r="B12" s="270"/>
      <c r="C12" s="198" t="s">
        <v>46</v>
      </c>
      <c r="D12" s="211">
        <v>160625</v>
      </c>
      <c r="E12" s="211">
        <v>203842</v>
      </c>
      <c r="F12" s="212">
        <f t="shared" si="0"/>
        <v>126.9055252918288</v>
      </c>
    </row>
    <row r="13" spans="1:6" ht="29.25" customHeight="1">
      <c r="A13" s="251"/>
      <c r="B13" s="270"/>
      <c r="C13" s="198" t="s">
        <v>232</v>
      </c>
      <c r="D13" s="211">
        <v>74257</v>
      </c>
      <c r="E13" s="211">
        <v>74257</v>
      </c>
      <c r="F13" s="212">
        <f t="shared" si="0"/>
        <v>100</v>
      </c>
    </row>
    <row r="14" spans="1:6" ht="15">
      <c r="A14" s="251"/>
      <c r="B14" s="70" t="s">
        <v>47</v>
      </c>
      <c r="C14" s="199" t="s">
        <v>49</v>
      </c>
      <c r="D14" s="213">
        <f>SUM(D15:D23)</f>
        <v>24441312</v>
      </c>
      <c r="E14" s="213">
        <f>SUM(E15:E23)</f>
        <v>22570547</v>
      </c>
      <c r="F14" s="214">
        <f t="shared" si="0"/>
        <v>92.34588961509104</v>
      </c>
    </row>
    <row r="15" spans="1:6" ht="37.5" customHeight="1">
      <c r="A15" s="251"/>
      <c r="B15" s="252"/>
      <c r="C15" s="198" t="s">
        <v>50</v>
      </c>
      <c r="D15" s="211">
        <v>1900</v>
      </c>
      <c r="E15" s="211">
        <v>1877</v>
      </c>
      <c r="F15" s="212">
        <f t="shared" si="0"/>
        <v>98.78947368421052</v>
      </c>
    </row>
    <row r="16" spans="1:6" ht="39.75" customHeight="1">
      <c r="A16" s="251"/>
      <c r="B16" s="253"/>
      <c r="C16" s="198" t="s">
        <v>193</v>
      </c>
      <c r="D16" s="211">
        <v>7363000</v>
      </c>
      <c r="E16" s="211">
        <v>7363000</v>
      </c>
      <c r="F16" s="212">
        <f t="shared" si="0"/>
        <v>100</v>
      </c>
    </row>
    <row r="17" spans="1:6" ht="40.5" customHeight="1">
      <c r="A17" s="251"/>
      <c r="B17" s="253"/>
      <c r="C17" s="200" t="s">
        <v>226</v>
      </c>
      <c r="D17" s="215">
        <v>2843414</v>
      </c>
      <c r="E17" s="215">
        <v>2843413</v>
      </c>
      <c r="F17" s="212">
        <f t="shared" si="0"/>
        <v>99.99996483100949</v>
      </c>
    </row>
    <row r="18" spans="1:6" ht="37.5" customHeight="1">
      <c r="A18" s="251"/>
      <c r="B18" s="253"/>
      <c r="C18" s="200" t="s">
        <v>222</v>
      </c>
      <c r="D18" s="215">
        <v>114910</v>
      </c>
      <c r="E18" s="215">
        <v>0</v>
      </c>
      <c r="F18" s="212">
        <f t="shared" si="0"/>
        <v>0</v>
      </c>
    </row>
    <row r="19" spans="1:6" ht="28.5" customHeight="1">
      <c r="A19" s="251"/>
      <c r="B19" s="253"/>
      <c r="C19" s="198" t="s">
        <v>232</v>
      </c>
      <c r="D19" s="211">
        <v>330500</v>
      </c>
      <c r="E19" s="211">
        <v>330500</v>
      </c>
      <c r="F19" s="212">
        <f t="shared" si="0"/>
        <v>100</v>
      </c>
    </row>
    <row r="20" spans="1:6" ht="28.5" customHeight="1">
      <c r="A20" s="251"/>
      <c r="B20" s="253"/>
      <c r="C20" s="198" t="s">
        <v>214</v>
      </c>
      <c r="D20" s="211">
        <v>116201</v>
      </c>
      <c r="E20" s="211">
        <v>116201</v>
      </c>
      <c r="F20" s="212">
        <f t="shared" si="0"/>
        <v>100</v>
      </c>
    </row>
    <row r="21" spans="1:6" ht="40.5" customHeight="1">
      <c r="A21" s="251"/>
      <c r="B21" s="253"/>
      <c r="C21" s="200" t="s">
        <v>253</v>
      </c>
      <c r="D21" s="215">
        <v>998215</v>
      </c>
      <c r="E21" s="215">
        <v>998216</v>
      </c>
      <c r="F21" s="212">
        <f t="shared" si="0"/>
        <v>100.0001001788192</v>
      </c>
    </row>
    <row r="22" spans="1:6" ht="39.75" customHeight="1">
      <c r="A22" s="251"/>
      <c r="B22" s="253"/>
      <c r="C22" s="198" t="s">
        <v>215</v>
      </c>
      <c r="D22" s="211">
        <v>12542332</v>
      </c>
      <c r="E22" s="211">
        <v>10786500</v>
      </c>
      <c r="F22" s="212">
        <f t="shared" si="0"/>
        <v>86.0007532889418</v>
      </c>
    </row>
    <row r="23" spans="1:6" ht="41.25" customHeight="1">
      <c r="A23" s="251"/>
      <c r="B23" s="254"/>
      <c r="C23" s="198" t="s">
        <v>184</v>
      </c>
      <c r="D23" s="211">
        <v>130840</v>
      </c>
      <c r="E23" s="211">
        <v>130840</v>
      </c>
      <c r="F23" s="212">
        <f t="shared" si="0"/>
        <v>100</v>
      </c>
    </row>
    <row r="24" spans="1:6" ht="15">
      <c r="A24" s="251"/>
      <c r="B24" s="70" t="s">
        <v>53</v>
      </c>
      <c r="C24" s="199" t="s">
        <v>52</v>
      </c>
      <c r="D24" s="213">
        <f>D25</f>
        <v>27606</v>
      </c>
      <c r="E24" s="213">
        <f>E25</f>
        <v>27606</v>
      </c>
      <c r="F24" s="214">
        <f t="shared" si="0"/>
        <v>100</v>
      </c>
    </row>
    <row r="25" spans="1:6" ht="15">
      <c r="A25" s="251"/>
      <c r="B25" s="46"/>
      <c r="C25" s="198" t="s">
        <v>185</v>
      </c>
      <c r="D25" s="211">
        <v>27606</v>
      </c>
      <c r="E25" s="211">
        <v>27606</v>
      </c>
      <c r="F25" s="212">
        <f t="shared" si="0"/>
        <v>100</v>
      </c>
    </row>
    <row r="26" spans="1:6" ht="30">
      <c r="A26" s="251"/>
      <c r="B26" s="70" t="s">
        <v>51</v>
      </c>
      <c r="C26" s="199" t="s">
        <v>54</v>
      </c>
      <c r="D26" s="216">
        <f>SUM(D27:D28)</f>
        <v>855179</v>
      </c>
      <c r="E26" s="216">
        <f>SUM(E27:E28)</f>
        <v>661419</v>
      </c>
      <c r="F26" s="217">
        <f t="shared" si="0"/>
        <v>77.34275514249063</v>
      </c>
    </row>
    <row r="27" spans="1:6" ht="40.5" customHeight="1">
      <c r="A27" s="251"/>
      <c r="B27" s="268"/>
      <c r="C27" s="198" t="s">
        <v>193</v>
      </c>
      <c r="D27" s="211">
        <v>791679</v>
      </c>
      <c r="E27" s="215">
        <v>611519</v>
      </c>
      <c r="F27" s="212">
        <f t="shared" si="0"/>
        <v>77.24330189382313</v>
      </c>
    </row>
    <row r="28" spans="1:6" ht="38.25" customHeight="1">
      <c r="A28" s="251"/>
      <c r="B28" s="268"/>
      <c r="C28" s="198" t="s">
        <v>215</v>
      </c>
      <c r="D28" s="211">
        <v>63500</v>
      </c>
      <c r="E28" s="215">
        <v>49900</v>
      </c>
      <c r="F28" s="212">
        <f t="shared" si="0"/>
        <v>78.58267716535433</v>
      </c>
    </row>
    <row r="29" spans="1:6" ht="15">
      <c r="A29" s="251"/>
      <c r="B29" s="69" t="s">
        <v>234</v>
      </c>
      <c r="C29" s="201" t="s">
        <v>115</v>
      </c>
      <c r="D29" s="216">
        <f>SUM(D30:D33)</f>
        <v>7215600</v>
      </c>
      <c r="E29" s="216">
        <f>SUM(E30:E33)</f>
        <v>7215600</v>
      </c>
      <c r="F29" s="217">
        <f t="shared" si="0"/>
        <v>100</v>
      </c>
    </row>
    <row r="30" spans="1:6" ht="38.25">
      <c r="A30" s="251"/>
      <c r="B30" s="275"/>
      <c r="C30" s="200" t="s">
        <v>193</v>
      </c>
      <c r="D30" s="215">
        <v>1100000</v>
      </c>
      <c r="E30" s="215">
        <v>1100000</v>
      </c>
      <c r="F30" s="212">
        <f t="shared" si="0"/>
        <v>100</v>
      </c>
    </row>
    <row r="31" spans="1:6" ht="38.25">
      <c r="A31" s="251"/>
      <c r="B31" s="275"/>
      <c r="C31" s="200" t="s">
        <v>215</v>
      </c>
      <c r="D31" s="215">
        <v>5700000</v>
      </c>
      <c r="E31" s="215">
        <v>5700000</v>
      </c>
      <c r="F31" s="212">
        <f t="shared" si="0"/>
        <v>100</v>
      </c>
    </row>
    <row r="32" spans="1:6" ht="28.5" customHeight="1">
      <c r="A32" s="251"/>
      <c r="B32" s="275"/>
      <c r="C32" s="200" t="s">
        <v>232</v>
      </c>
      <c r="D32" s="215">
        <v>371600</v>
      </c>
      <c r="E32" s="215">
        <v>371600</v>
      </c>
      <c r="F32" s="212">
        <f t="shared" si="0"/>
        <v>100</v>
      </c>
    </row>
    <row r="33" spans="1:6" ht="28.5" customHeight="1" thickBot="1">
      <c r="A33" s="251"/>
      <c r="B33" s="276"/>
      <c r="C33" s="202" t="s">
        <v>266</v>
      </c>
      <c r="D33" s="218">
        <v>44000</v>
      </c>
      <c r="E33" s="218">
        <v>44000</v>
      </c>
      <c r="F33" s="219">
        <f t="shared" si="0"/>
        <v>100</v>
      </c>
    </row>
    <row r="34" spans="1:6" ht="17.25" thickBot="1" thickTop="1">
      <c r="A34" s="55">
        <v>150</v>
      </c>
      <c r="B34" s="53"/>
      <c r="C34" s="195" t="s">
        <v>55</v>
      </c>
      <c r="D34" s="58">
        <f>D35</f>
        <v>23388159</v>
      </c>
      <c r="E34" s="58">
        <f>E35</f>
        <v>17970024</v>
      </c>
      <c r="F34" s="208">
        <f t="shared" si="0"/>
        <v>76.8338542593284</v>
      </c>
    </row>
    <row r="35" spans="1:6" ht="15.75" thickTop="1">
      <c r="A35" s="259"/>
      <c r="B35" s="65">
        <v>15011</v>
      </c>
      <c r="C35" s="197" t="s">
        <v>56</v>
      </c>
      <c r="D35" s="209">
        <f>SUM(D36:D40)</f>
        <v>23388159</v>
      </c>
      <c r="E35" s="209">
        <f>SUM(E36:E40)</f>
        <v>17970024</v>
      </c>
      <c r="F35" s="210">
        <f t="shared" si="0"/>
        <v>76.8338542593284</v>
      </c>
    </row>
    <row r="36" spans="1:6" ht="29.25" customHeight="1">
      <c r="A36" s="260"/>
      <c r="B36" s="252"/>
      <c r="C36" s="198" t="s">
        <v>186</v>
      </c>
      <c r="D36" s="211">
        <v>3577225</v>
      </c>
      <c r="E36" s="211">
        <v>2319536</v>
      </c>
      <c r="F36" s="212">
        <f t="shared" si="0"/>
        <v>64.84176980760226</v>
      </c>
    </row>
    <row r="37" spans="1:6" ht="39.75" customHeight="1">
      <c r="A37" s="260"/>
      <c r="B37" s="253"/>
      <c r="C37" s="198" t="s">
        <v>216</v>
      </c>
      <c r="D37" s="215">
        <v>4058757</v>
      </c>
      <c r="E37" s="215">
        <v>4058755</v>
      </c>
      <c r="F37" s="212">
        <f t="shared" si="0"/>
        <v>99.99995072382998</v>
      </c>
    </row>
    <row r="38" spans="1:6" ht="30" customHeight="1">
      <c r="A38" s="260"/>
      <c r="B38" s="253"/>
      <c r="C38" s="198" t="s">
        <v>207</v>
      </c>
      <c r="D38" s="215">
        <v>6886897</v>
      </c>
      <c r="E38" s="215">
        <v>6665473</v>
      </c>
      <c r="F38" s="212">
        <f t="shared" si="0"/>
        <v>96.78485100038522</v>
      </c>
    </row>
    <row r="39" spans="1:6" ht="41.25" customHeight="1">
      <c r="A39" s="260"/>
      <c r="B39" s="253"/>
      <c r="C39" s="198" t="s">
        <v>254</v>
      </c>
      <c r="D39" s="215">
        <v>26218</v>
      </c>
      <c r="E39" s="215">
        <v>26217</v>
      </c>
      <c r="F39" s="212">
        <f t="shared" si="0"/>
        <v>99.99618582653139</v>
      </c>
    </row>
    <row r="40" spans="1:6" ht="27" customHeight="1" thickBot="1">
      <c r="A40" s="261"/>
      <c r="B40" s="253"/>
      <c r="C40" s="203" t="s">
        <v>217</v>
      </c>
      <c r="D40" s="220">
        <v>8839062</v>
      </c>
      <c r="E40" s="220">
        <v>4900043</v>
      </c>
      <c r="F40" s="219">
        <f t="shared" si="0"/>
        <v>55.43623293964903</v>
      </c>
    </row>
    <row r="41" spans="1:6" ht="17.25" thickBot="1" thickTop="1">
      <c r="A41" s="55">
        <v>600</v>
      </c>
      <c r="B41" s="53"/>
      <c r="C41" s="195" t="s">
        <v>57</v>
      </c>
      <c r="D41" s="58">
        <f>D42+D48+D50+D53+D60+D63</f>
        <v>76822468</v>
      </c>
      <c r="E41" s="58">
        <f>E42+E48+E50+E53+E60+E63</f>
        <v>76905773</v>
      </c>
      <c r="F41" s="208">
        <f t="shared" si="0"/>
        <v>100.1084383282245</v>
      </c>
    </row>
    <row r="42" spans="1:6" ht="15.75" thickTop="1">
      <c r="A42" s="259"/>
      <c r="B42" s="65">
        <v>60001</v>
      </c>
      <c r="C42" s="197" t="s">
        <v>58</v>
      </c>
      <c r="D42" s="209">
        <f>SUM(D43:D47)</f>
        <v>2241784</v>
      </c>
      <c r="E42" s="209">
        <f>SUM(E43:E47)</f>
        <v>2251616</v>
      </c>
      <c r="F42" s="210">
        <f t="shared" si="0"/>
        <v>100.43857927436363</v>
      </c>
    </row>
    <row r="43" spans="1:6" ht="12.75">
      <c r="A43" s="260"/>
      <c r="B43" s="268"/>
      <c r="C43" s="198" t="s">
        <v>281</v>
      </c>
      <c r="D43" s="211">
        <v>2000000</v>
      </c>
      <c r="E43" s="211">
        <v>2000000</v>
      </c>
      <c r="F43" s="212">
        <f t="shared" si="0"/>
        <v>100</v>
      </c>
    </row>
    <row r="44" spans="1:6" ht="12.75">
      <c r="A44" s="260"/>
      <c r="B44" s="268"/>
      <c r="C44" s="198" t="s">
        <v>188</v>
      </c>
      <c r="D44" s="211">
        <v>34365</v>
      </c>
      <c r="E44" s="211">
        <v>34365</v>
      </c>
      <c r="F44" s="212">
        <f t="shared" si="0"/>
        <v>100</v>
      </c>
    </row>
    <row r="45" spans="1:6" ht="12.75">
      <c r="A45" s="260"/>
      <c r="B45" s="268"/>
      <c r="C45" s="200" t="s">
        <v>189</v>
      </c>
      <c r="D45" s="215">
        <v>207419</v>
      </c>
      <c r="E45" s="215">
        <v>181605</v>
      </c>
      <c r="F45" s="212">
        <f t="shared" si="0"/>
        <v>87.55465989133107</v>
      </c>
    </row>
    <row r="46" spans="1:6" ht="26.25" customHeight="1">
      <c r="A46" s="260"/>
      <c r="B46" s="268"/>
      <c r="C46" s="200" t="s">
        <v>228</v>
      </c>
      <c r="D46" s="215">
        <v>0</v>
      </c>
      <c r="E46" s="215">
        <v>34845</v>
      </c>
      <c r="F46" s="212"/>
    </row>
    <row r="47" spans="1:6" ht="14.25" customHeight="1">
      <c r="A47" s="260"/>
      <c r="B47" s="268"/>
      <c r="C47" s="198" t="s">
        <v>218</v>
      </c>
      <c r="D47" s="211">
        <v>0</v>
      </c>
      <c r="E47" s="211">
        <v>801</v>
      </c>
      <c r="F47" s="212"/>
    </row>
    <row r="48" spans="1:6" ht="14.25" customHeight="1">
      <c r="A48" s="260"/>
      <c r="B48" s="68">
        <v>60003</v>
      </c>
      <c r="C48" s="201" t="s">
        <v>114</v>
      </c>
      <c r="D48" s="216">
        <f>D49</f>
        <v>0</v>
      </c>
      <c r="E48" s="216">
        <f>E49</f>
        <v>23384</v>
      </c>
      <c r="F48" s="212"/>
    </row>
    <row r="49" spans="1:6" ht="25.5" customHeight="1">
      <c r="A49" s="260"/>
      <c r="B49" s="46"/>
      <c r="C49" s="200" t="s">
        <v>268</v>
      </c>
      <c r="D49" s="215">
        <v>0</v>
      </c>
      <c r="E49" s="215">
        <v>23384</v>
      </c>
      <c r="F49" s="212"/>
    </row>
    <row r="50" spans="1:6" ht="15">
      <c r="A50" s="260"/>
      <c r="B50" s="66">
        <v>60004</v>
      </c>
      <c r="C50" s="199" t="s">
        <v>59</v>
      </c>
      <c r="D50" s="213">
        <f>SUM(D51:D52)</f>
        <v>190000</v>
      </c>
      <c r="E50" s="213">
        <f>SUM(E51:E52)</f>
        <v>236336</v>
      </c>
      <c r="F50" s="214">
        <f t="shared" si="0"/>
        <v>124.38736842105263</v>
      </c>
    </row>
    <row r="51" spans="1:6" ht="26.25" customHeight="1">
      <c r="A51" s="260"/>
      <c r="B51" s="268"/>
      <c r="C51" s="198" t="s">
        <v>60</v>
      </c>
      <c r="D51" s="211">
        <v>130000</v>
      </c>
      <c r="E51" s="211">
        <v>176336</v>
      </c>
      <c r="F51" s="212">
        <f t="shared" si="0"/>
        <v>135.64307692307693</v>
      </c>
    </row>
    <row r="52" spans="1:6" ht="15" customHeight="1">
      <c r="A52" s="260"/>
      <c r="B52" s="268"/>
      <c r="C52" s="198" t="s">
        <v>187</v>
      </c>
      <c r="D52" s="211">
        <v>60000</v>
      </c>
      <c r="E52" s="211">
        <v>60000</v>
      </c>
      <c r="F52" s="212">
        <f t="shared" si="0"/>
        <v>100</v>
      </c>
    </row>
    <row r="53" spans="1:6" ht="15">
      <c r="A53" s="260"/>
      <c r="B53" s="66">
        <v>60013</v>
      </c>
      <c r="C53" s="199" t="s">
        <v>61</v>
      </c>
      <c r="D53" s="213">
        <f>SUM(D54:D59)</f>
        <v>72270044</v>
      </c>
      <c r="E53" s="213">
        <f>SUM(E54:E59)</f>
        <v>72305528</v>
      </c>
      <c r="F53" s="214">
        <f>E53/D53%</f>
        <v>100.04909918139805</v>
      </c>
    </row>
    <row r="54" spans="1:6" ht="25.5" customHeight="1">
      <c r="A54" s="260"/>
      <c r="B54" s="255"/>
      <c r="C54" s="198" t="s">
        <v>107</v>
      </c>
      <c r="D54" s="211">
        <v>20000</v>
      </c>
      <c r="E54" s="211">
        <v>419896</v>
      </c>
      <c r="F54" s="212">
        <f>E54/D54%</f>
        <v>2099.48</v>
      </c>
    </row>
    <row r="55" spans="1:6" ht="25.5">
      <c r="A55" s="260"/>
      <c r="B55" s="256"/>
      <c r="C55" s="198" t="s">
        <v>190</v>
      </c>
      <c r="D55" s="211">
        <v>1049181</v>
      </c>
      <c r="E55" s="211">
        <v>1022801</v>
      </c>
      <c r="F55" s="212">
        <f t="shared" si="0"/>
        <v>97.48565786075044</v>
      </c>
    </row>
    <row r="56" spans="1:6" ht="41.25" customHeight="1">
      <c r="A56" s="260"/>
      <c r="B56" s="256"/>
      <c r="C56" s="200" t="s">
        <v>208</v>
      </c>
      <c r="D56" s="215">
        <v>66126618</v>
      </c>
      <c r="E56" s="215">
        <v>66126618</v>
      </c>
      <c r="F56" s="212">
        <f t="shared" si="0"/>
        <v>99.99999999999999</v>
      </c>
    </row>
    <row r="57" spans="1:6" ht="40.5" customHeight="1">
      <c r="A57" s="260"/>
      <c r="B57" s="256"/>
      <c r="C57" s="200" t="s">
        <v>209</v>
      </c>
      <c r="D57" s="215">
        <v>950666</v>
      </c>
      <c r="E57" s="215">
        <v>980875</v>
      </c>
      <c r="F57" s="212">
        <f>E57/D57%</f>
        <v>103.17766702501194</v>
      </c>
    </row>
    <row r="58" spans="1:6" ht="40.5" customHeight="1">
      <c r="A58" s="260"/>
      <c r="B58" s="256"/>
      <c r="C58" s="198" t="s">
        <v>184</v>
      </c>
      <c r="D58" s="211">
        <v>3970579</v>
      </c>
      <c r="E58" s="211">
        <v>3544656</v>
      </c>
      <c r="F58" s="212">
        <f t="shared" si="0"/>
        <v>89.27302542022208</v>
      </c>
    </row>
    <row r="59" spans="1:6" ht="16.5" customHeight="1">
      <c r="A59" s="260"/>
      <c r="B59" s="257"/>
      <c r="C59" s="198" t="s">
        <v>187</v>
      </c>
      <c r="D59" s="211">
        <v>153000</v>
      </c>
      <c r="E59" s="211">
        <v>210682</v>
      </c>
      <c r="F59" s="212">
        <f t="shared" si="0"/>
        <v>137.70065359477124</v>
      </c>
    </row>
    <row r="60" spans="1:6" ht="15">
      <c r="A60" s="260"/>
      <c r="B60" s="66">
        <v>60014</v>
      </c>
      <c r="C60" s="199" t="s">
        <v>62</v>
      </c>
      <c r="D60" s="213">
        <f>SUM(D61:D62)</f>
        <v>1227006</v>
      </c>
      <c r="E60" s="213">
        <f>SUM(E61:E62)</f>
        <v>1227005</v>
      </c>
      <c r="F60" s="214">
        <f t="shared" si="0"/>
        <v>99.99991850080603</v>
      </c>
    </row>
    <row r="61" spans="1:6" ht="39.75" customHeight="1">
      <c r="A61" s="260"/>
      <c r="B61" s="242"/>
      <c r="C61" s="200" t="s">
        <v>205</v>
      </c>
      <c r="D61" s="215">
        <v>242476</v>
      </c>
      <c r="E61" s="215">
        <v>242476</v>
      </c>
      <c r="F61" s="212">
        <f t="shared" si="0"/>
        <v>99.99999999999999</v>
      </c>
    </row>
    <row r="62" spans="1:6" ht="41.25" customHeight="1">
      <c r="A62" s="260"/>
      <c r="B62" s="242"/>
      <c r="C62" s="200" t="s">
        <v>219</v>
      </c>
      <c r="D62" s="215">
        <v>984530</v>
      </c>
      <c r="E62" s="215">
        <v>984529</v>
      </c>
      <c r="F62" s="212">
        <f t="shared" si="0"/>
        <v>99.99989842869186</v>
      </c>
    </row>
    <row r="63" spans="1:6" ht="15.75" customHeight="1">
      <c r="A63" s="260"/>
      <c r="B63" s="66">
        <v>60078</v>
      </c>
      <c r="C63" s="201" t="s">
        <v>115</v>
      </c>
      <c r="D63" s="216">
        <f>D64</f>
        <v>893634</v>
      </c>
      <c r="E63" s="216">
        <f>E64</f>
        <v>861904</v>
      </c>
      <c r="F63" s="217">
        <f t="shared" si="0"/>
        <v>96.44932936750392</v>
      </c>
    </row>
    <row r="64" spans="1:6" ht="26.25" customHeight="1" thickBot="1">
      <c r="A64" s="261"/>
      <c r="B64" s="42"/>
      <c r="C64" s="203" t="s">
        <v>186</v>
      </c>
      <c r="D64" s="218">
        <v>893634</v>
      </c>
      <c r="E64" s="218">
        <v>861904</v>
      </c>
      <c r="F64" s="219">
        <f t="shared" si="0"/>
        <v>96.44932936750392</v>
      </c>
    </row>
    <row r="65" spans="1:6" ht="17.25" thickBot="1" thickTop="1">
      <c r="A65" s="55">
        <v>700</v>
      </c>
      <c r="B65" s="53"/>
      <c r="C65" s="195" t="s">
        <v>63</v>
      </c>
      <c r="D65" s="58">
        <f>D66</f>
        <v>3829194</v>
      </c>
      <c r="E65" s="58">
        <f>E66</f>
        <v>3513671</v>
      </c>
      <c r="F65" s="208">
        <f t="shared" si="0"/>
        <v>91.76006752334825</v>
      </c>
    </row>
    <row r="66" spans="1:6" ht="15.75" thickTop="1">
      <c r="A66" s="248"/>
      <c r="B66" s="65">
        <v>70005</v>
      </c>
      <c r="C66" s="197" t="s">
        <v>64</v>
      </c>
      <c r="D66" s="209">
        <f>SUM(D67:D79)</f>
        <v>3829194</v>
      </c>
      <c r="E66" s="209">
        <f>SUM(E67:E79)</f>
        <v>3513671</v>
      </c>
      <c r="F66" s="210">
        <f t="shared" si="0"/>
        <v>91.76006752334825</v>
      </c>
    </row>
    <row r="67" spans="1:6" ht="15.75" customHeight="1">
      <c r="A67" s="248"/>
      <c r="B67" s="277"/>
      <c r="C67" s="198" t="s">
        <v>65</v>
      </c>
      <c r="D67" s="211">
        <v>240000</v>
      </c>
      <c r="E67" s="211">
        <v>166560</v>
      </c>
      <c r="F67" s="212">
        <f t="shared" si="0"/>
        <v>69.4</v>
      </c>
    </row>
    <row r="68" spans="1:6" ht="26.25" customHeight="1">
      <c r="A68" s="248"/>
      <c r="B68" s="278"/>
      <c r="C68" s="198" t="s">
        <v>66</v>
      </c>
      <c r="D68" s="211">
        <v>535000</v>
      </c>
      <c r="E68" s="211">
        <v>693694</v>
      </c>
      <c r="F68" s="212">
        <f>E68/D68%</f>
        <v>129.66242990654206</v>
      </c>
    </row>
    <row r="69" spans="1:6" ht="15.75" customHeight="1">
      <c r="A69" s="248"/>
      <c r="B69" s="278"/>
      <c r="C69" s="198" t="s">
        <v>187</v>
      </c>
      <c r="D69" s="211">
        <v>200000</v>
      </c>
      <c r="E69" s="211">
        <v>205727</v>
      </c>
      <c r="F69" s="212">
        <f>E69/D69%</f>
        <v>102.8635</v>
      </c>
    </row>
    <row r="70" spans="1:6" ht="15.75" customHeight="1">
      <c r="A70" s="248"/>
      <c r="B70" s="278"/>
      <c r="C70" s="198" t="s">
        <v>67</v>
      </c>
      <c r="D70" s="211">
        <v>2854194</v>
      </c>
      <c r="E70" s="211">
        <v>2384147</v>
      </c>
      <c r="F70" s="212">
        <f>E70/D70%</f>
        <v>83.53135771429693</v>
      </c>
    </row>
    <row r="71" spans="1:6" ht="14.25" customHeight="1">
      <c r="A71" s="248"/>
      <c r="B71" s="278"/>
      <c r="C71" s="198" t="s">
        <v>168</v>
      </c>
      <c r="D71" s="211">
        <v>0</v>
      </c>
      <c r="E71" s="211">
        <v>819</v>
      </c>
      <c r="F71" s="212"/>
    </row>
    <row r="72" spans="1:6" ht="27" customHeight="1">
      <c r="A72" s="248"/>
      <c r="B72" s="278"/>
      <c r="C72" s="200" t="s">
        <v>191</v>
      </c>
      <c r="D72" s="215">
        <v>0</v>
      </c>
      <c r="E72" s="215">
        <v>5809</v>
      </c>
      <c r="F72" s="212"/>
    </row>
    <row r="73" spans="1:6" ht="15" customHeight="1">
      <c r="A73" s="248"/>
      <c r="B73" s="278"/>
      <c r="C73" s="198" t="s">
        <v>269</v>
      </c>
      <c r="D73" s="211">
        <v>0</v>
      </c>
      <c r="E73" s="211">
        <v>31900</v>
      </c>
      <c r="F73" s="212"/>
    </row>
    <row r="74" spans="1:6" ht="15" customHeight="1">
      <c r="A74" s="248"/>
      <c r="B74" s="278"/>
      <c r="C74" s="198" t="s">
        <v>270</v>
      </c>
      <c r="D74" s="211">
        <v>0</v>
      </c>
      <c r="E74" s="211">
        <v>4052</v>
      </c>
      <c r="F74" s="212"/>
    </row>
    <row r="75" spans="1:6" ht="27" customHeight="1">
      <c r="A75" s="248"/>
      <c r="B75" s="278"/>
      <c r="C75" s="198" t="s">
        <v>271</v>
      </c>
      <c r="D75" s="211">
        <v>0</v>
      </c>
      <c r="E75" s="211">
        <v>723</v>
      </c>
      <c r="F75" s="212"/>
    </row>
    <row r="76" spans="1:6" ht="14.25" customHeight="1">
      <c r="A76" s="248"/>
      <c r="B76" s="278"/>
      <c r="C76" s="198" t="s">
        <v>272</v>
      </c>
      <c r="D76" s="211">
        <v>0</v>
      </c>
      <c r="E76" s="211">
        <v>12463</v>
      </c>
      <c r="F76" s="212"/>
    </row>
    <row r="77" spans="1:6" ht="15.75" customHeight="1">
      <c r="A77" s="248"/>
      <c r="B77" s="278"/>
      <c r="C77" s="198" t="s">
        <v>273</v>
      </c>
      <c r="D77" s="211">
        <v>0</v>
      </c>
      <c r="E77" s="211">
        <v>1699</v>
      </c>
      <c r="F77" s="212"/>
    </row>
    <row r="78" spans="1:6" ht="15.75" customHeight="1">
      <c r="A78" s="248"/>
      <c r="B78" s="278"/>
      <c r="C78" s="198" t="s">
        <v>274</v>
      </c>
      <c r="D78" s="211">
        <v>0</v>
      </c>
      <c r="E78" s="211">
        <v>4718</v>
      </c>
      <c r="F78" s="212"/>
    </row>
    <row r="79" spans="1:6" ht="17.25" customHeight="1" thickBot="1">
      <c r="A79" s="248"/>
      <c r="B79" s="278"/>
      <c r="C79" s="203" t="s">
        <v>275</v>
      </c>
      <c r="D79" s="220">
        <v>0</v>
      </c>
      <c r="E79" s="220">
        <v>1360</v>
      </c>
      <c r="F79" s="221"/>
    </row>
    <row r="80" spans="1:6" ht="17.25" thickBot="1" thickTop="1">
      <c r="A80" s="55">
        <v>710</v>
      </c>
      <c r="B80" s="56"/>
      <c r="C80" s="195" t="s">
        <v>68</v>
      </c>
      <c r="D80" s="58">
        <f>D81+D83+D85</f>
        <v>877000</v>
      </c>
      <c r="E80" s="58">
        <f>E81+E83+E85</f>
        <v>939046</v>
      </c>
      <c r="F80" s="208">
        <f t="shared" si="0"/>
        <v>107.07480045610035</v>
      </c>
    </row>
    <row r="81" spans="1:6" ht="15.75" thickTop="1">
      <c r="A81" s="259"/>
      <c r="B81" s="65">
        <v>71003</v>
      </c>
      <c r="C81" s="197" t="s">
        <v>149</v>
      </c>
      <c r="D81" s="209">
        <f>SUM(D82:D82)</f>
        <v>650000</v>
      </c>
      <c r="E81" s="209">
        <f>SUM(E82:E82)</f>
        <v>712296</v>
      </c>
      <c r="F81" s="210">
        <f t="shared" si="0"/>
        <v>109.584</v>
      </c>
    </row>
    <row r="82" spans="1:6" ht="25.5" customHeight="1">
      <c r="A82" s="260"/>
      <c r="B82" s="28"/>
      <c r="C82" s="198" t="s">
        <v>108</v>
      </c>
      <c r="D82" s="211">
        <v>650000</v>
      </c>
      <c r="E82" s="211">
        <v>712296</v>
      </c>
      <c r="F82" s="212">
        <f t="shared" si="0"/>
        <v>109.584</v>
      </c>
    </row>
    <row r="83" spans="1:6" ht="15">
      <c r="A83" s="260"/>
      <c r="B83" s="66">
        <v>71005</v>
      </c>
      <c r="C83" s="199" t="s">
        <v>118</v>
      </c>
      <c r="D83" s="213">
        <f>D84</f>
        <v>3000</v>
      </c>
      <c r="E83" s="213">
        <f>E84</f>
        <v>2544</v>
      </c>
      <c r="F83" s="214">
        <f t="shared" si="0"/>
        <v>84.8</v>
      </c>
    </row>
    <row r="84" spans="1:6" ht="38.25">
      <c r="A84" s="260"/>
      <c r="B84" s="28"/>
      <c r="C84" s="198" t="s">
        <v>193</v>
      </c>
      <c r="D84" s="211">
        <v>3000</v>
      </c>
      <c r="E84" s="211">
        <v>2544</v>
      </c>
      <c r="F84" s="212">
        <f t="shared" si="0"/>
        <v>84.8</v>
      </c>
    </row>
    <row r="85" spans="1:6" ht="17.25" customHeight="1">
      <c r="A85" s="260"/>
      <c r="B85" s="66">
        <v>71012</v>
      </c>
      <c r="C85" s="199" t="s">
        <v>150</v>
      </c>
      <c r="D85" s="213">
        <f>SUM(D86:D87)</f>
        <v>224000</v>
      </c>
      <c r="E85" s="213">
        <f>SUM(E86:E87)</f>
        <v>224206</v>
      </c>
      <c r="F85" s="214">
        <f t="shared" si="0"/>
        <v>100.09196428571428</v>
      </c>
    </row>
    <row r="86" spans="1:6" ht="25.5">
      <c r="A86" s="260"/>
      <c r="B86" s="242"/>
      <c r="C86" s="198" t="s">
        <v>192</v>
      </c>
      <c r="D86" s="211">
        <v>0</v>
      </c>
      <c r="E86" s="211">
        <v>206</v>
      </c>
      <c r="F86" s="212"/>
    </row>
    <row r="87" spans="1:6" ht="39" customHeight="1" thickBot="1">
      <c r="A87" s="261"/>
      <c r="B87" s="255"/>
      <c r="C87" s="203" t="s">
        <v>193</v>
      </c>
      <c r="D87" s="220">
        <v>224000</v>
      </c>
      <c r="E87" s="220">
        <v>224000</v>
      </c>
      <c r="F87" s="219">
        <f t="shared" si="0"/>
        <v>100</v>
      </c>
    </row>
    <row r="88" spans="1:6" ht="17.25" thickBot="1" thickTop="1">
      <c r="A88" s="55">
        <v>730</v>
      </c>
      <c r="B88" s="56"/>
      <c r="C88" s="195" t="s">
        <v>69</v>
      </c>
      <c r="D88" s="58">
        <f>D89</f>
        <v>2690776</v>
      </c>
      <c r="E88" s="58">
        <f>E89</f>
        <v>1853106</v>
      </c>
      <c r="F88" s="208">
        <f t="shared" si="0"/>
        <v>68.8688318908746</v>
      </c>
    </row>
    <row r="89" spans="1:6" ht="15.75" thickTop="1">
      <c r="A89" s="259"/>
      <c r="B89" s="65">
        <v>73095</v>
      </c>
      <c r="C89" s="197" t="s">
        <v>70</v>
      </c>
      <c r="D89" s="209">
        <f>SUM(D90:D92)</f>
        <v>2690776</v>
      </c>
      <c r="E89" s="209">
        <f>SUM(E90:E92)</f>
        <v>1853106</v>
      </c>
      <c r="F89" s="210">
        <f t="shared" si="0"/>
        <v>68.8688318908746</v>
      </c>
    </row>
    <row r="90" spans="1:6" ht="25.5">
      <c r="A90" s="260"/>
      <c r="B90" s="242"/>
      <c r="C90" s="198" t="s">
        <v>186</v>
      </c>
      <c r="D90" s="211">
        <v>1910330</v>
      </c>
      <c r="E90" s="211">
        <v>1072663</v>
      </c>
      <c r="F90" s="212">
        <f t="shared" si="0"/>
        <v>56.15066506833898</v>
      </c>
    </row>
    <row r="91" spans="1:6" ht="38.25">
      <c r="A91" s="260"/>
      <c r="B91" s="242"/>
      <c r="C91" s="200" t="s">
        <v>216</v>
      </c>
      <c r="D91" s="215">
        <v>762460</v>
      </c>
      <c r="E91" s="215">
        <v>762460</v>
      </c>
      <c r="F91" s="212">
        <f aca="true" t="shared" si="1" ref="F91:F104">E91/D91%</f>
        <v>100</v>
      </c>
    </row>
    <row r="92" spans="1:6" ht="40.5" customHeight="1" thickBot="1">
      <c r="A92" s="261"/>
      <c r="B92" s="255"/>
      <c r="C92" s="202" t="s">
        <v>5</v>
      </c>
      <c r="D92" s="218">
        <v>17986</v>
      </c>
      <c r="E92" s="218">
        <v>17983</v>
      </c>
      <c r="F92" s="219">
        <f>E92/D92%</f>
        <v>99.98332036028022</v>
      </c>
    </row>
    <row r="93" spans="1:6" ht="17.25" thickBot="1" thickTop="1">
      <c r="A93" s="55">
        <v>750</v>
      </c>
      <c r="B93" s="56"/>
      <c r="C93" s="195" t="s">
        <v>71</v>
      </c>
      <c r="D93" s="58">
        <f>D94+D96+D106+D109+D112</f>
        <v>8548067</v>
      </c>
      <c r="E93" s="58">
        <f>E94+E96+E106+E109+E112</f>
        <v>5603501</v>
      </c>
      <c r="F93" s="208">
        <f t="shared" si="1"/>
        <v>65.55284370138887</v>
      </c>
    </row>
    <row r="94" spans="1:6" ht="15.75" thickTop="1">
      <c r="A94" s="243"/>
      <c r="B94" s="65">
        <v>75011</v>
      </c>
      <c r="C94" s="197" t="s">
        <v>151</v>
      </c>
      <c r="D94" s="209">
        <f>D95</f>
        <v>425000</v>
      </c>
      <c r="E94" s="209">
        <f>E95</f>
        <v>341317</v>
      </c>
      <c r="F94" s="210">
        <f t="shared" si="1"/>
        <v>80.30988235294117</v>
      </c>
    </row>
    <row r="95" spans="1:6" ht="39.75" customHeight="1">
      <c r="A95" s="243"/>
      <c r="B95" s="28"/>
      <c r="C95" s="198" t="s">
        <v>221</v>
      </c>
      <c r="D95" s="211">
        <v>425000</v>
      </c>
      <c r="E95" s="211">
        <v>341317</v>
      </c>
      <c r="F95" s="212">
        <f t="shared" si="1"/>
        <v>80.30988235294117</v>
      </c>
    </row>
    <row r="96" spans="1:6" ht="15">
      <c r="A96" s="243"/>
      <c r="B96" s="66">
        <v>75018</v>
      </c>
      <c r="C96" s="199" t="s">
        <v>153</v>
      </c>
      <c r="D96" s="213">
        <f>SUM(D97:D104)</f>
        <v>6521290</v>
      </c>
      <c r="E96" s="213">
        <f>SUM(E97:E105)</f>
        <v>3500413</v>
      </c>
      <c r="F96" s="214">
        <f t="shared" si="1"/>
        <v>53.676695868455475</v>
      </c>
    </row>
    <row r="97" spans="1:6" ht="12.75">
      <c r="A97" s="243"/>
      <c r="B97" s="242"/>
      <c r="C97" s="198" t="s">
        <v>206</v>
      </c>
      <c r="D97" s="211">
        <v>87577</v>
      </c>
      <c r="E97" s="211">
        <v>142973</v>
      </c>
      <c r="F97" s="212">
        <f t="shared" si="1"/>
        <v>163.25405072107975</v>
      </c>
    </row>
    <row r="98" spans="1:6" ht="29.25" customHeight="1">
      <c r="A98" s="243"/>
      <c r="B98" s="242"/>
      <c r="C98" s="200" t="s">
        <v>231</v>
      </c>
      <c r="D98" s="215">
        <v>200000</v>
      </c>
      <c r="E98" s="215">
        <v>200000</v>
      </c>
      <c r="F98" s="212">
        <f t="shared" si="1"/>
        <v>100</v>
      </c>
    </row>
    <row r="99" spans="1:6" ht="36.75" customHeight="1">
      <c r="A99" s="243"/>
      <c r="B99" s="242"/>
      <c r="C99" s="198" t="s">
        <v>222</v>
      </c>
      <c r="D99" s="211">
        <v>825775</v>
      </c>
      <c r="E99" s="211">
        <v>735757</v>
      </c>
      <c r="F99" s="212">
        <f t="shared" si="1"/>
        <v>89.09896763646272</v>
      </c>
    </row>
    <row r="100" spans="1:6" ht="54.75" customHeight="1">
      <c r="A100" s="243"/>
      <c r="B100" s="242"/>
      <c r="C100" s="198" t="s">
        <v>203</v>
      </c>
      <c r="D100" s="211">
        <v>147588</v>
      </c>
      <c r="E100" s="211">
        <v>147588</v>
      </c>
      <c r="F100" s="212">
        <f t="shared" si="1"/>
        <v>99.99999999999999</v>
      </c>
    </row>
    <row r="101" spans="1:6" ht="44.25" customHeight="1">
      <c r="A101" s="243"/>
      <c r="B101" s="242"/>
      <c r="C101" s="198" t="s">
        <v>262</v>
      </c>
      <c r="D101" s="211">
        <v>184802</v>
      </c>
      <c r="E101" s="211">
        <v>331981</v>
      </c>
      <c r="F101" s="212">
        <f t="shared" si="1"/>
        <v>179.64145409681714</v>
      </c>
    </row>
    <row r="102" spans="1:6" ht="24.75" customHeight="1">
      <c r="A102" s="243"/>
      <c r="B102" s="242"/>
      <c r="C102" s="198" t="s">
        <v>171</v>
      </c>
      <c r="D102" s="211">
        <v>18922</v>
      </c>
      <c r="E102" s="211">
        <v>18918</v>
      </c>
      <c r="F102" s="212">
        <f t="shared" si="1"/>
        <v>99.97886058556178</v>
      </c>
    </row>
    <row r="103" spans="1:6" ht="27.75" customHeight="1">
      <c r="A103" s="243"/>
      <c r="B103" s="242"/>
      <c r="C103" s="200" t="s">
        <v>186</v>
      </c>
      <c r="D103" s="215">
        <v>56626</v>
      </c>
      <c r="E103" s="215">
        <v>56626</v>
      </c>
      <c r="F103" s="222">
        <f t="shared" si="1"/>
        <v>100</v>
      </c>
    </row>
    <row r="104" spans="1:6" ht="32.25" customHeight="1">
      <c r="A104" s="243"/>
      <c r="B104" s="242"/>
      <c r="C104" s="200" t="s">
        <v>202</v>
      </c>
      <c r="D104" s="215">
        <v>5000000</v>
      </c>
      <c r="E104" s="215">
        <v>1862630</v>
      </c>
      <c r="F104" s="222">
        <f t="shared" si="1"/>
        <v>37.2526</v>
      </c>
    </row>
    <row r="105" spans="1:6" ht="39.75" customHeight="1">
      <c r="A105" s="243"/>
      <c r="B105" s="242"/>
      <c r="C105" s="198" t="s">
        <v>276</v>
      </c>
      <c r="D105" s="215">
        <v>0</v>
      </c>
      <c r="E105" s="215">
        <v>3940</v>
      </c>
      <c r="F105" s="212"/>
    </row>
    <row r="106" spans="1:6" ht="15">
      <c r="A106" s="243"/>
      <c r="B106" s="66">
        <v>75046</v>
      </c>
      <c r="C106" s="199" t="s">
        <v>72</v>
      </c>
      <c r="D106" s="213">
        <f>SUM(D107:D108)</f>
        <v>53450</v>
      </c>
      <c r="E106" s="213">
        <f>SUM(E107:E108)</f>
        <v>45387</v>
      </c>
      <c r="F106" s="217">
        <f>E106/D106%</f>
        <v>84.91487371375116</v>
      </c>
    </row>
    <row r="107" spans="1:6" ht="38.25">
      <c r="A107" s="243"/>
      <c r="B107" s="242"/>
      <c r="C107" s="198" t="s">
        <v>50</v>
      </c>
      <c r="D107" s="211">
        <v>3450</v>
      </c>
      <c r="E107" s="211">
        <v>2727</v>
      </c>
      <c r="F107" s="223">
        <f>E107/D107%</f>
        <v>79.04347826086956</v>
      </c>
    </row>
    <row r="108" spans="1:6" ht="40.5" customHeight="1">
      <c r="A108" s="243"/>
      <c r="B108" s="242"/>
      <c r="C108" s="198" t="s">
        <v>193</v>
      </c>
      <c r="D108" s="211">
        <v>50000</v>
      </c>
      <c r="E108" s="224">
        <v>42660</v>
      </c>
      <c r="F108" s="212">
        <f>E108/D108%</f>
        <v>85.32</v>
      </c>
    </row>
    <row r="109" spans="1:6" ht="15">
      <c r="A109" s="243"/>
      <c r="B109" s="67">
        <v>75075</v>
      </c>
      <c r="C109" s="201" t="s">
        <v>119</v>
      </c>
      <c r="D109" s="216">
        <f>SUM(D110:D111)</f>
        <v>64700</v>
      </c>
      <c r="E109" s="216">
        <f>SUM(E110:E111)</f>
        <v>65187</v>
      </c>
      <c r="F109" s="225">
        <f>E109/D109%</f>
        <v>100.75270479134467</v>
      </c>
    </row>
    <row r="110" spans="1:6" ht="40.5" customHeight="1">
      <c r="A110" s="243"/>
      <c r="B110" s="242"/>
      <c r="C110" s="200" t="s">
        <v>225</v>
      </c>
      <c r="D110" s="211">
        <v>0</v>
      </c>
      <c r="E110" s="211">
        <v>1000</v>
      </c>
      <c r="F110" s="226"/>
    </row>
    <row r="111" spans="1:6" ht="42" customHeight="1">
      <c r="A111" s="243"/>
      <c r="B111" s="242"/>
      <c r="C111" s="198" t="s">
        <v>267</v>
      </c>
      <c r="D111" s="211">
        <v>64700</v>
      </c>
      <c r="E111" s="211">
        <v>64187</v>
      </c>
      <c r="F111" s="212">
        <f aca="true" t="shared" si="2" ref="F111:F124">E111/D111%</f>
        <v>99.20710973724884</v>
      </c>
    </row>
    <row r="112" spans="1:6" ht="15">
      <c r="A112" s="243"/>
      <c r="B112" s="66">
        <v>75095</v>
      </c>
      <c r="C112" s="199" t="s">
        <v>70</v>
      </c>
      <c r="D112" s="213">
        <f>SUM(D113:D115)</f>
        <v>1483627</v>
      </c>
      <c r="E112" s="213">
        <f>SUM(E113:E115)</f>
        <v>1651197</v>
      </c>
      <c r="F112" s="217">
        <f t="shared" si="2"/>
        <v>111.2946178520612</v>
      </c>
    </row>
    <row r="113" spans="1:6" ht="16.5" customHeight="1">
      <c r="A113" s="243"/>
      <c r="B113" s="255"/>
      <c r="C113" s="198" t="s">
        <v>185</v>
      </c>
      <c r="D113" s="211">
        <v>164000</v>
      </c>
      <c r="E113" s="211">
        <v>164000</v>
      </c>
      <c r="F113" s="223">
        <f t="shared" si="2"/>
        <v>100</v>
      </c>
    </row>
    <row r="114" spans="1:6" ht="44.25" customHeight="1">
      <c r="A114" s="243"/>
      <c r="B114" s="256"/>
      <c r="C114" s="198" t="s">
        <v>216</v>
      </c>
      <c r="D114" s="215">
        <v>1002530</v>
      </c>
      <c r="E114" s="215">
        <v>1002530</v>
      </c>
      <c r="F114" s="227">
        <f t="shared" si="2"/>
        <v>100.00000000000001</v>
      </c>
    </row>
    <row r="115" spans="1:6" ht="43.5" customHeight="1" thickBot="1">
      <c r="A115" s="243"/>
      <c r="B115" s="256"/>
      <c r="C115" s="203" t="s">
        <v>264</v>
      </c>
      <c r="D115" s="218">
        <v>317097</v>
      </c>
      <c r="E115" s="218">
        <v>484667</v>
      </c>
      <c r="F115" s="228">
        <f t="shared" si="2"/>
        <v>152.84502849285866</v>
      </c>
    </row>
    <row r="116" spans="1:6" ht="48.75" thickBot="1" thickTop="1">
      <c r="A116" s="57">
        <v>751</v>
      </c>
      <c r="B116" s="56"/>
      <c r="C116" s="196" t="s">
        <v>242</v>
      </c>
      <c r="D116" s="63">
        <f>D117</f>
        <v>459345</v>
      </c>
      <c r="E116" s="63">
        <f>E117</f>
        <v>231401</v>
      </c>
      <c r="F116" s="64">
        <f t="shared" si="2"/>
        <v>50.37629668332082</v>
      </c>
    </row>
    <row r="117" spans="1:6" ht="49.5" customHeight="1" thickTop="1">
      <c r="A117" s="258"/>
      <c r="B117" s="65">
        <v>75109</v>
      </c>
      <c r="C117" s="204" t="s">
        <v>236</v>
      </c>
      <c r="D117" s="229">
        <f>D118</f>
        <v>459345</v>
      </c>
      <c r="E117" s="229">
        <f>E118</f>
        <v>231401</v>
      </c>
      <c r="F117" s="230">
        <f t="shared" si="2"/>
        <v>50.37629668332082</v>
      </c>
    </row>
    <row r="118" spans="1:6" ht="46.5" customHeight="1" thickBot="1">
      <c r="A118" s="258"/>
      <c r="B118" s="42"/>
      <c r="C118" s="203" t="s">
        <v>193</v>
      </c>
      <c r="D118" s="218">
        <v>459345</v>
      </c>
      <c r="E118" s="218">
        <v>231401</v>
      </c>
      <c r="F118" s="231">
        <f t="shared" si="2"/>
        <v>50.37629668332082</v>
      </c>
    </row>
    <row r="119" spans="1:6" ht="64.5" thickBot="1" thickTop="1">
      <c r="A119" s="55">
        <v>756</v>
      </c>
      <c r="B119" s="56"/>
      <c r="C119" s="195" t="s">
        <v>278</v>
      </c>
      <c r="D119" s="58">
        <f>D120+D122</f>
        <v>118233274</v>
      </c>
      <c r="E119" s="58">
        <f>E120+E122</f>
        <v>124500573</v>
      </c>
      <c r="F119" s="59">
        <f t="shared" si="2"/>
        <v>105.30079121381685</v>
      </c>
    </row>
    <row r="120" spans="1:6" ht="30.75" thickTop="1">
      <c r="A120" s="265"/>
      <c r="B120" s="65">
        <v>75618</v>
      </c>
      <c r="C120" s="197" t="s">
        <v>104</v>
      </c>
      <c r="D120" s="209">
        <f>D121</f>
        <v>300000</v>
      </c>
      <c r="E120" s="209">
        <f>E121</f>
        <v>323900</v>
      </c>
      <c r="F120" s="232">
        <f t="shared" si="2"/>
        <v>107.96666666666667</v>
      </c>
    </row>
    <row r="121" spans="1:6" ht="15.75" customHeight="1">
      <c r="A121" s="266"/>
      <c r="B121" s="28"/>
      <c r="C121" s="198" t="s">
        <v>73</v>
      </c>
      <c r="D121" s="211">
        <v>300000</v>
      </c>
      <c r="E121" s="211">
        <v>323900</v>
      </c>
      <c r="F121" s="233">
        <f t="shared" si="2"/>
        <v>107.96666666666667</v>
      </c>
    </row>
    <row r="122" spans="1:6" ht="30">
      <c r="A122" s="266"/>
      <c r="B122" s="66">
        <v>75623</v>
      </c>
      <c r="C122" s="199" t="s">
        <v>74</v>
      </c>
      <c r="D122" s="213">
        <f>SUM(D123:D125)</f>
        <v>117933274</v>
      </c>
      <c r="E122" s="213">
        <f>SUM(E123:E125)</f>
        <v>124176673</v>
      </c>
      <c r="F122" s="225">
        <f t="shared" si="2"/>
        <v>105.29400972960354</v>
      </c>
    </row>
    <row r="123" spans="1:6" ht="15.75" customHeight="1">
      <c r="A123" s="266"/>
      <c r="B123" s="255"/>
      <c r="C123" s="198" t="s">
        <v>194</v>
      </c>
      <c r="D123" s="211">
        <v>22933274</v>
      </c>
      <c r="E123" s="211">
        <v>23733205</v>
      </c>
      <c r="F123" s="233">
        <f t="shared" si="2"/>
        <v>103.4880802453239</v>
      </c>
    </row>
    <row r="124" spans="1:6" ht="15" customHeight="1">
      <c r="A124" s="266"/>
      <c r="B124" s="256"/>
      <c r="C124" s="198" t="s">
        <v>195</v>
      </c>
      <c r="D124" s="211">
        <v>95000000</v>
      </c>
      <c r="E124" s="211">
        <v>100443466</v>
      </c>
      <c r="F124" s="212">
        <f t="shared" si="2"/>
        <v>105.72996421052632</v>
      </c>
    </row>
    <row r="125" spans="1:6" ht="15" customHeight="1" thickBot="1">
      <c r="A125" s="267"/>
      <c r="B125" s="256"/>
      <c r="C125" s="203" t="s">
        <v>196</v>
      </c>
      <c r="D125" s="220">
        <v>0</v>
      </c>
      <c r="E125" s="220">
        <v>2</v>
      </c>
      <c r="F125" s="219"/>
    </row>
    <row r="126" spans="1:6" ht="17.25" thickBot="1" thickTop="1">
      <c r="A126" s="55">
        <v>758</v>
      </c>
      <c r="B126" s="56"/>
      <c r="C126" s="195" t="s">
        <v>75</v>
      </c>
      <c r="D126" s="58">
        <f>D127+D129+D131+D133+D135</f>
        <v>180179037</v>
      </c>
      <c r="E126" s="58">
        <f>E127+E129+E131+E133+E135</f>
        <v>180355391</v>
      </c>
      <c r="F126" s="234">
        <f aca="true" t="shared" si="3" ref="F126:F137">E126/D126%</f>
        <v>100.09787709099588</v>
      </c>
    </row>
    <row r="127" spans="1:6" ht="30.75" thickTop="1">
      <c r="A127" s="259"/>
      <c r="B127" s="65">
        <v>75801</v>
      </c>
      <c r="C127" s="197" t="s">
        <v>76</v>
      </c>
      <c r="D127" s="209">
        <f>D128</f>
        <v>39282573</v>
      </c>
      <c r="E127" s="209">
        <f>E128</f>
        <v>39282573</v>
      </c>
      <c r="F127" s="232">
        <f t="shared" si="3"/>
        <v>100</v>
      </c>
    </row>
    <row r="128" spans="1:6" ht="15">
      <c r="A128" s="260"/>
      <c r="B128" s="28"/>
      <c r="C128" s="198" t="s">
        <v>77</v>
      </c>
      <c r="D128" s="211">
        <v>39282573</v>
      </c>
      <c r="E128" s="211">
        <v>39282573</v>
      </c>
      <c r="F128" s="223">
        <f t="shared" si="3"/>
        <v>100</v>
      </c>
    </row>
    <row r="129" spans="1:6" ht="30">
      <c r="A129" s="260"/>
      <c r="B129" s="66">
        <v>75802</v>
      </c>
      <c r="C129" s="199" t="s">
        <v>79</v>
      </c>
      <c r="D129" s="213">
        <f>D130</f>
        <v>1400000</v>
      </c>
      <c r="E129" s="213">
        <f>E130</f>
        <v>1400000</v>
      </c>
      <c r="F129" s="217">
        <f t="shared" si="3"/>
        <v>100</v>
      </c>
    </row>
    <row r="130" spans="1:6" ht="15">
      <c r="A130" s="260"/>
      <c r="B130" s="28"/>
      <c r="C130" s="198" t="s">
        <v>80</v>
      </c>
      <c r="D130" s="211">
        <v>1400000</v>
      </c>
      <c r="E130" s="211">
        <v>1400000</v>
      </c>
      <c r="F130" s="223">
        <f t="shared" si="3"/>
        <v>100</v>
      </c>
    </row>
    <row r="131" spans="1:6" ht="15">
      <c r="A131" s="260"/>
      <c r="B131" s="66">
        <v>75804</v>
      </c>
      <c r="C131" s="199" t="s">
        <v>78</v>
      </c>
      <c r="D131" s="213">
        <f>D132</f>
        <v>91602053</v>
      </c>
      <c r="E131" s="213">
        <f>E132</f>
        <v>91602053</v>
      </c>
      <c r="F131" s="217">
        <f t="shared" si="3"/>
        <v>100</v>
      </c>
    </row>
    <row r="132" spans="1:6" ht="19.5" customHeight="1">
      <c r="A132" s="260"/>
      <c r="B132" s="28"/>
      <c r="C132" s="198" t="s">
        <v>77</v>
      </c>
      <c r="D132" s="211">
        <v>91602053</v>
      </c>
      <c r="E132" s="211">
        <v>91602053</v>
      </c>
      <c r="F132" s="212">
        <f t="shared" si="3"/>
        <v>100</v>
      </c>
    </row>
    <row r="133" spans="1:6" ht="15">
      <c r="A133" s="260"/>
      <c r="B133" s="66">
        <v>75814</v>
      </c>
      <c r="C133" s="199" t="s">
        <v>277</v>
      </c>
      <c r="D133" s="213">
        <f>D134</f>
        <v>1400000</v>
      </c>
      <c r="E133" s="213">
        <f>E134</f>
        <v>1576354</v>
      </c>
      <c r="F133" s="217">
        <f t="shared" si="3"/>
        <v>112.59671428571428</v>
      </c>
    </row>
    <row r="134" spans="1:6" ht="15">
      <c r="A134" s="260"/>
      <c r="B134" s="28"/>
      <c r="C134" s="198" t="s">
        <v>110</v>
      </c>
      <c r="D134" s="211">
        <v>1400000</v>
      </c>
      <c r="E134" s="211">
        <v>1576354</v>
      </c>
      <c r="F134" s="223">
        <f t="shared" si="3"/>
        <v>112.59671428571428</v>
      </c>
    </row>
    <row r="135" spans="1:6" ht="15">
      <c r="A135" s="260"/>
      <c r="B135" s="66">
        <v>75833</v>
      </c>
      <c r="C135" s="199" t="s">
        <v>81</v>
      </c>
      <c r="D135" s="213">
        <f>D136</f>
        <v>46494411</v>
      </c>
      <c r="E135" s="213">
        <f>E136</f>
        <v>46494411</v>
      </c>
      <c r="F135" s="217">
        <f t="shared" si="3"/>
        <v>100</v>
      </c>
    </row>
    <row r="136" spans="1:6" ht="18" customHeight="1" thickBot="1">
      <c r="A136" s="261"/>
      <c r="B136" s="42"/>
      <c r="C136" s="203" t="s">
        <v>77</v>
      </c>
      <c r="D136" s="220">
        <v>46494411</v>
      </c>
      <c r="E136" s="220">
        <v>46494411</v>
      </c>
      <c r="F136" s="231">
        <f t="shared" si="3"/>
        <v>100</v>
      </c>
    </row>
    <row r="137" spans="1:6" ht="17.25" thickBot="1" thickTop="1">
      <c r="A137" s="55">
        <v>801</v>
      </c>
      <c r="B137" s="56"/>
      <c r="C137" s="195" t="s">
        <v>82</v>
      </c>
      <c r="D137" s="58">
        <f>D138+D140+D142+D144+D146+D150+D155</f>
        <v>919583</v>
      </c>
      <c r="E137" s="58">
        <f>E138+E140+E142+E144+E146+E150+E155</f>
        <v>752317</v>
      </c>
      <c r="F137" s="59">
        <f t="shared" si="3"/>
        <v>81.81066853127994</v>
      </c>
    </row>
    <row r="138" spans="1:6" ht="16.5" thickTop="1">
      <c r="A138" s="265"/>
      <c r="B138" s="65">
        <v>80102</v>
      </c>
      <c r="C138" s="205" t="s">
        <v>125</v>
      </c>
      <c r="D138" s="229">
        <f>D139</f>
        <v>0</v>
      </c>
      <c r="E138" s="229">
        <f>E139</f>
        <v>160</v>
      </c>
      <c r="F138" s="210"/>
    </row>
    <row r="139" spans="1:6" ht="15.75" customHeight="1">
      <c r="A139" s="266"/>
      <c r="B139" s="28"/>
      <c r="C139" s="198" t="s">
        <v>197</v>
      </c>
      <c r="D139" s="235">
        <v>0</v>
      </c>
      <c r="E139" s="235">
        <v>160</v>
      </c>
      <c r="F139" s="233"/>
    </row>
    <row r="140" spans="1:6" ht="15.75" customHeight="1">
      <c r="A140" s="266"/>
      <c r="B140" s="66">
        <v>80130</v>
      </c>
      <c r="C140" s="199" t="s">
        <v>83</v>
      </c>
      <c r="D140" s="213">
        <f>SUM(D141:D141)</f>
        <v>3607</v>
      </c>
      <c r="E140" s="213">
        <f>SUM(E141:E141)</f>
        <v>15253</v>
      </c>
      <c r="F140" s="214">
        <f aca="true" t="shared" si="4" ref="F140:F167">E140/D140%</f>
        <v>422.87219295813696</v>
      </c>
    </row>
    <row r="141" spans="1:6" ht="15.75" customHeight="1">
      <c r="A141" s="266"/>
      <c r="B141" s="28"/>
      <c r="C141" s="198" t="s">
        <v>197</v>
      </c>
      <c r="D141" s="211">
        <v>3607</v>
      </c>
      <c r="E141" s="211">
        <v>15253</v>
      </c>
      <c r="F141" s="223">
        <f t="shared" si="4"/>
        <v>422.87219295813696</v>
      </c>
    </row>
    <row r="142" spans="1:6" ht="15.75" customHeight="1">
      <c r="A142" s="266"/>
      <c r="B142" s="66">
        <v>80131</v>
      </c>
      <c r="C142" s="199" t="s">
        <v>147</v>
      </c>
      <c r="D142" s="213">
        <f>D143</f>
        <v>110</v>
      </c>
      <c r="E142" s="213">
        <f>E143</f>
        <v>185</v>
      </c>
      <c r="F142" s="217">
        <f t="shared" si="4"/>
        <v>168.18181818181816</v>
      </c>
    </row>
    <row r="143" spans="1:6" ht="15" customHeight="1">
      <c r="A143" s="266"/>
      <c r="B143" s="28"/>
      <c r="C143" s="198" t="s">
        <v>197</v>
      </c>
      <c r="D143" s="211">
        <v>110</v>
      </c>
      <c r="E143" s="211">
        <v>185</v>
      </c>
      <c r="F143" s="223">
        <f t="shared" si="4"/>
        <v>168.18181818181816</v>
      </c>
    </row>
    <row r="144" spans="1:6" ht="15" customHeight="1">
      <c r="A144" s="266"/>
      <c r="B144" s="66">
        <v>80141</v>
      </c>
      <c r="C144" s="199" t="s">
        <v>145</v>
      </c>
      <c r="D144" s="213">
        <f>D145</f>
        <v>10284</v>
      </c>
      <c r="E144" s="213">
        <f>E145</f>
        <v>16025</v>
      </c>
      <c r="F144" s="217">
        <f t="shared" si="4"/>
        <v>155.8245818747569</v>
      </c>
    </row>
    <row r="145" spans="1:6" ht="15" customHeight="1">
      <c r="A145" s="266"/>
      <c r="B145" s="28"/>
      <c r="C145" s="198" t="s">
        <v>197</v>
      </c>
      <c r="D145" s="211">
        <v>10284</v>
      </c>
      <c r="E145" s="211">
        <v>16025</v>
      </c>
      <c r="F145" s="223">
        <f t="shared" si="4"/>
        <v>155.8245818747569</v>
      </c>
    </row>
    <row r="146" spans="1:6" ht="15" customHeight="1">
      <c r="A146" s="266"/>
      <c r="B146" s="66">
        <v>80146</v>
      </c>
      <c r="C146" s="199" t="s">
        <v>84</v>
      </c>
      <c r="D146" s="213">
        <f>SUM(D147:D149)</f>
        <v>122895</v>
      </c>
      <c r="E146" s="213">
        <f>SUM(E147:E149)</f>
        <v>123091</v>
      </c>
      <c r="F146" s="217">
        <f t="shared" si="4"/>
        <v>100.15948573985922</v>
      </c>
    </row>
    <row r="147" spans="1:6" ht="15" customHeight="1">
      <c r="A147" s="266"/>
      <c r="B147" s="255"/>
      <c r="C147" s="198" t="s">
        <v>197</v>
      </c>
      <c r="D147" s="211">
        <v>622</v>
      </c>
      <c r="E147" s="211">
        <v>818</v>
      </c>
      <c r="F147" s="223">
        <f t="shared" si="4"/>
        <v>131.5112540192926</v>
      </c>
    </row>
    <row r="148" spans="1:6" ht="29.25" customHeight="1">
      <c r="A148" s="266"/>
      <c r="B148" s="256"/>
      <c r="C148" s="198" t="s">
        <v>250</v>
      </c>
      <c r="D148" s="211">
        <v>30568</v>
      </c>
      <c r="E148" s="211">
        <v>30568</v>
      </c>
      <c r="F148" s="212">
        <f t="shared" si="4"/>
        <v>100</v>
      </c>
    </row>
    <row r="149" spans="1:6" ht="43.5" customHeight="1">
      <c r="A149" s="266"/>
      <c r="B149" s="257"/>
      <c r="C149" s="200" t="s">
        <v>225</v>
      </c>
      <c r="D149" s="211">
        <v>91705</v>
      </c>
      <c r="E149" s="211">
        <v>91705</v>
      </c>
      <c r="F149" s="212">
        <f t="shared" si="4"/>
        <v>100</v>
      </c>
    </row>
    <row r="150" spans="1:6" ht="15">
      <c r="A150" s="266"/>
      <c r="B150" s="66">
        <v>80147</v>
      </c>
      <c r="C150" s="199" t="s">
        <v>162</v>
      </c>
      <c r="D150" s="213">
        <f>SUM(D151:D154)</f>
        <v>781287</v>
      </c>
      <c r="E150" s="213">
        <f>SUM(E151:E154)</f>
        <v>596203</v>
      </c>
      <c r="F150" s="217">
        <f t="shared" si="4"/>
        <v>76.3103699408796</v>
      </c>
    </row>
    <row r="151" spans="1:6" ht="16.5" customHeight="1">
      <c r="A151" s="266"/>
      <c r="B151" s="255"/>
      <c r="C151" s="198" t="s">
        <v>197</v>
      </c>
      <c r="D151" s="211">
        <v>5377</v>
      </c>
      <c r="E151" s="211">
        <v>16663</v>
      </c>
      <c r="F151" s="223">
        <f t="shared" si="4"/>
        <v>309.89399293286215</v>
      </c>
    </row>
    <row r="152" spans="1:6" ht="25.5">
      <c r="A152" s="266"/>
      <c r="B152" s="256"/>
      <c r="C152" s="198" t="s">
        <v>198</v>
      </c>
      <c r="D152" s="211">
        <v>910</v>
      </c>
      <c r="E152" s="211">
        <v>154540</v>
      </c>
      <c r="F152" s="212">
        <f t="shared" si="4"/>
        <v>16982.417582417584</v>
      </c>
    </row>
    <row r="153" spans="1:6" ht="28.5" customHeight="1">
      <c r="A153" s="266"/>
      <c r="B153" s="256"/>
      <c r="C153" s="198" t="s">
        <v>190</v>
      </c>
      <c r="D153" s="211">
        <v>50000</v>
      </c>
      <c r="E153" s="211">
        <v>50000</v>
      </c>
      <c r="F153" s="212">
        <f t="shared" si="4"/>
        <v>100</v>
      </c>
    </row>
    <row r="154" spans="1:6" ht="28.5" customHeight="1">
      <c r="A154" s="266"/>
      <c r="B154" s="257"/>
      <c r="C154" s="198" t="s">
        <v>217</v>
      </c>
      <c r="D154" s="211">
        <v>725000</v>
      </c>
      <c r="E154" s="211">
        <v>375000</v>
      </c>
      <c r="F154" s="212">
        <f t="shared" si="4"/>
        <v>51.724137931034484</v>
      </c>
    </row>
    <row r="155" spans="1:6" ht="15">
      <c r="A155" s="266"/>
      <c r="B155" s="66">
        <v>80195</v>
      </c>
      <c r="C155" s="199" t="s">
        <v>70</v>
      </c>
      <c r="D155" s="216">
        <f>D156</f>
        <v>1400</v>
      </c>
      <c r="E155" s="216">
        <f>E156</f>
        <v>1400</v>
      </c>
      <c r="F155" s="217">
        <f t="shared" si="4"/>
        <v>100</v>
      </c>
    </row>
    <row r="156" spans="1:6" ht="29.25" customHeight="1" thickBot="1">
      <c r="A156" s="267"/>
      <c r="B156" s="42"/>
      <c r="C156" s="203" t="s">
        <v>186</v>
      </c>
      <c r="D156" s="220">
        <v>1400</v>
      </c>
      <c r="E156" s="220">
        <v>1400</v>
      </c>
      <c r="F156" s="231">
        <f t="shared" si="4"/>
        <v>100</v>
      </c>
    </row>
    <row r="157" spans="1:6" ht="17.25" thickBot="1" thickTop="1">
      <c r="A157" s="55">
        <v>803</v>
      </c>
      <c r="B157" s="56"/>
      <c r="C157" s="195" t="s">
        <v>85</v>
      </c>
      <c r="D157" s="58">
        <f>D158</f>
        <v>1974812</v>
      </c>
      <c r="E157" s="58">
        <f>E158</f>
        <v>1743161</v>
      </c>
      <c r="F157" s="59">
        <f t="shared" si="4"/>
        <v>88.26971883905911</v>
      </c>
    </row>
    <row r="158" spans="1:6" ht="16.5" thickTop="1">
      <c r="A158" s="244"/>
      <c r="B158" s="65">
        <v>80309</v>
      </c>
      <c r="C158" s="197" t="s">
        <v>86</v>
      </c>
      <c r="D158" s="209">
        <f>SUM(D159:D161)</f>
        <v>1974812</v>
      </c>
      <c r="E158" s="209">
        <f>SUM(E159:E161)</f>
        <v>1743161</v>
      </c>
      <c r="F158" s="236">
        <f t="shared" si="4"/>
        <v>88.26971883905911</v>
      </c>
    </row>
    <row r="159" spans="1:6" ht="38.25">
      <c r="A159" s="245"/>
      <c r="B159" s="255"/>
      <c r="C159" s="200" t="s">
        <v>208</v>
      </c>
      <c r="D159" s="215">
        <v>555416</v>
      </c>
      <c r="E159" s="215">
        <v>555415</v>
      </c>
      <c r="F159" s="223">
        <f t="shared" si="4"/>
        <v>99.99981995477265</v>
      </c>
    </row>
    <row r="160" spans="1:6" ht="27.75" customHeight="1">
      <c r="A160" s="245"/>
      <c r="B160" s="256"/>
      <c r="C160" s="200" t="s">
        <v>186</v>
      </c>
      <c r="D160" s="215">
        <v>1418888</v>
      </c>
      <c r="E160" s="215">
        <v>1187239</v>
      </c>
      <c r="F160" s="212">
        <f t="shared" si="4"/>
        <v>83.67390519900091</v>
      </c>
    </row>
    <row r="161" spans="1:6" ht="27.75" customHeight="1" thickBot="1">
      <c r="A161" s="246"/>
      <c r="B161" s="256"/>
      <c r="C161" s="202" t="s">
        <v>220</v>
      </c>
      <c r="D161" s="218">
        <v>508</v>
      </c>
      <c r="E161" s="218">
        <v>507</v>
      </c>
      <c r="F161" s="219">
        <f t="shared" si="4"/>
        <v>99.80314960629921</v>
      </c>
    </row>
    <row r="162" spans="1:6" ht="17.25" thickBot="1" thickTop="1">
      <c r="A162" s="55">
        <v>851</v>
      </c>
      <c r="B162" s="56"/>
      <c r="C162" s="195" t="s">
        <v>87</v>
      </c>
      <c r="D162" s="58">
        <f>D163+D166+D169+D172+D174+D176+D179</f>
        <v>9679961</v>
      </c>
      <c r="E162" s="58">
        <f>E163+E166+E169+E172+E174+E176+E179</f>
        <v>9024224</v>
      </c>
      <c r="F162" s="59">
        <f t="shared" si="4"/>
        <v>93.22583014539005</v>
      </c>
    </row>
    <row r="163" spans="1:6" ht="16.5" thickTop="1">
      <c r="A163" s="265"/>
      <c r="B163" s="65">
        <v>85111</v>
      </c>
      <c r="C163" s="197" t="s">
        <v>88</v>
      </c>
      <c r="D163" s="209">
        <f>SUM(D164:D165)</f>
        <v>4916408</v>
      </c>
      <c r="E163" s="209">
        <f>SUM(E164:E165)</f>
        <v>4516407</v>
      </c>
      <c r="F163" s="232">
        <f t="shared" si="4"/>
        <v>91.86395840215052</v>
      </c>
    </row>
    <row r="164" spans="1:6" ht="42" customHeight="1">
      <c r="A164" s="266"/>
      <c r="B164" s="255"/>
      <c r="C164" s="198" t="s">
        <v>184</v>
      </c>
      <c r="D164" s="211">
        <v>360000</v>
      </c>
      <c r="E164" s="211">
        <v>359999</v>
      </c>
      <c r="F164" s="223">
        <f t="shared" si="4"/>
        <v>99.99972222222222</v>
      </c>
    </row>
    <row r="165" spans="1:6" ht="29.25" customHeight="1">
      <c r="A165" s="266"/>
      <c r="B165" s="257"/>
      <c r="C165" s="198" t="s">
        <v>217</v>
      </c>
      <c r="D165" s="211">
        <v>4556408</v>
      </c>
      <c r="E165" s="211">
        <v>4156408</v>
      </c>
      <c r="F165" s="212">
        <f t="shared" si="4"/>
        <v>91.22115490974468</v>
      </c>
    </row>
    <row r="166" spans="1:6" ht="15.75" customHeight="1">
      <c r="A166" s="266"/>
      <c r="B166" s="66">
        <v>85120</v>
      </c>
      <c r="C166" s="199" t="s">
        <v>89</v>
      </c>
      <c r="D166" s="213">
        <f>D167+D168</f>
        <v>84000</v>
      </c>
      <c r="E166" s="213">
        <f>E167+E168</f>
        <v>84002</v>
      </c>
      <c r="F166" s="217">
        <f t="shared" si="4"/>
        <v>100.00238095238095</v>
      </c>
    </row>
    <row r="167" spans="1:6" ht="29.25" customHeight="1">
      <c r="A167" s="266"/>
      <c r="B167" s="255"/>
      <c r="C167" s="198" t="s">
        <v>217</v>
      </c>
      <c r="D167" s="235">
        <v>84000</v>
      </c>
      <c r="E167" s="235">
        <v>84000</v>
      </c>
      <c r="F167" s="223">
        <f t="shared" si="4"/>
        <v>100</v>
      </c>
    </row>
    <row r="168" spans="1:6" ht="16.5" customHeight="1">
      <c r="A168" s="266"/>
      <c r="B168" s="257"/>
      <c r="C168" s="200" t="s">
        <v>201</v>
      </c>
      <c r="D168" s="211">
        <v>0</v>
      </c>
      <c r="E168" s="211">
        <v>2</v>
      </c>
      <c r="F168" s="212"/>
    </row>
    <row r="169" spans="1:6" ht="15">
      <c r="A169" s="266"/>
      <c r="B169" s="66">
        <v>85141</v>
      </c>
      <c r="C169" s="201" t="s">
        <v>235</v>
      </c>
      <c r="D169" s="216">
        <f>SUM(D170:D171)</f>
        <v>662000</v>
      </c>
      <c r="E169" s="216">
        <f>SUM(E170:E171)</f>
        <v>638334</v>
      </c>
      <c r="F169" s="217">
        <f>E169/D169%</f>
        <v>96.4250755287009</v>
      </c>
    </row>
    <row r="170" spans="1:6" ht="42" customHeight="1">
      <c r="A170" s="266"/>
      <c r="B170" s="255"/>
      <c r="C170" s="198" t="s">
        <v>193</v>
      </c>
      <c r="D170" s="211">
        <v>165000</v>
      </c>
      <c r="E170" s="211">
        <v>142261</v>
      </c>
      <c r="F170" s="212">
        <f>E170/D170%</f>
        <v>86.21878787878788</v>
      </c>
    </row>
    <row r="171" spans="1:6" ht="40.5" customHeight="1">
      <c r="A171" s="266"/>
      <c r="B171" s="257"/>
      <c r="C171" s="198" t="s">
        <v>215</v>
      </c>
      <c r="D171" s="211">
        <v>497000</v>
      </c>
      <c r="E171" s="211">
        <v>496073</v>
      </c>
      <c r="F171" s="212">
        <f>E171/D171%</f>
        <v>99.81348088531188</v>
      </c>
    </row>
    <row r="172" spans="1:6" ht="15">
      <c r="A172" s="266"/>
      <c r="B172" s="66">
        <v>85154</v>
      </c>
      <c r="C172" s="201" t="s">
        <v>129</v>
      </c>
      <c r="D172" s="216">
        <f>D173</f>
        <v>0</v>
      </c>
      <c r="E172" s="216">
        <f>E173</f>
        <v>116</v>
      </c>
      <c r="F172" s="225"/>
    </row>
    <row r="173" spans="1:6" ht="14.25" customHeight="1">
      <c r="A173" s="266"/>
      <c r="B173" s="28"/>
      <c r="C173" s="200" t="s">
        <v>261</v>
      </c>
      <c r="D173" s="215">
        <v>0</v>
      </c>
      <c r="E173" s="215">
        <v>116</v>
      </c>
      <c r="F173" s="233"/>
    </row>
    <row r="174" spans="1:6" ht="45">
      <c r="A174" s="266"/>
      <c r="B174" s="66">
        <v>85156</v>
      </c>
      <c r="C174" s="199" t="s">
        <v>144</v>
      </c>
      <c r="D174" s="213">
        <f>D175</f>
        <v>12050</v>
      </c>
      <c r="E174" s="213">
        <f>E175</f>
        <v>12048</v>
      </c>
      <c r="F174" s="217">
        <f>E174/D174%</f>
        <v>99.98340248962656</v>
      </c>
    </row>
    <row r="175" spans="1:6" ht="44.25" customHeight="1">
      <c r="A175" s="266"/>
      <c r="B175" s="28"/>
      <c r="C175" s="198" t="s">
        <v>193</v>
      </c>
      <c r="D175" s="211">
        <v>12050</v>
      </c>
      <c r="E175" s="211">
        <v>12048</v>
      </c>
      <c r="F175" s="223">
        <f>E175/D175%</f>
        <v>99.98340248962656</v>
      </c>
    </row>
    <row r="176" spans="1:6" ht="15">
      <c r="A176" s="266"/>
      <c r="B176" s="66">
        <v>85157</v>
      </c>
      <c r="C176" s="199" t="s">
        <v>90</v>
      </c>
      <c r="D176" s="213">
        <f>SUM(D177:D178)</f>
        <v>3992080</v>
      </c>
      <c r="E176" s="213">
        <f>SUM(E177:E178)</f>
        <v>3759894</v>
      </c>
      <c r="F176" s="217">
        <f>E176/D176%</f>
        <v>94.18383399130278</v>
      </c>
    </row>
    <row r="177" spans="1:6" ht="15.75" customHeight="1">
      <c r="A177" s="266"/>
      <c r="B177" s="255"/>
      <c r="C177" s="200" t="s">
        <v>259</v>
      </c>
      <c r="D177" s="211">
        <v>0</v>
      </c>
      <c r="E177" s="211">
        <v>49</v>
      </c>
      <c r="F177" s="233"/>
    </row>
    <row r="178" spans="1:6" ht="40.5" customHeight="1">
      <c r="A178" s="266"/>
      <c r="B178" s="257"/>
      <c r="C178" s="198" t="s">
        <v>193</v>
      </c>
      <c r="D178" s="211">
        <v>3992080</v>
      </c>
      <c r="E178" s="211">
        <v>3759845</v>
      </c>
      <c r="F178" s="212">
        <f aca="true" t="shared" si="5" ref="F178:F183">E178/D178%</f>
        <v>94.18260656099075</v>
      </c>
    </row>
    <row r="179" spans="1:6" ht="15">
      <c r="A179" s="266"/>
      <c r="B179" s="66">
        <v>85195</v>
      </c>
      <c r="C179" s="199" t="s">
        <v>70</v>
      </c>
      <c r="D179" s="213">
        <f>D180</f>
        <v>13423</v>
      </c>
      <c r="E179" s="213">
        <f>E180</f>
        <v>13423</v>
      </c>
      <c r="F179" s="217">
        <f t="shared" si="5"/>
        <v>100.00000000000001</v>
      </c>
    </row>
    <row r="180" spans="1:6" ht="32.25" customHeight="1" thickBot="1">
      <c r="A180" s="267"/>
      <c r="B180" s="42"/>
      <c r="C180" s="203" t="s">
        <v>109</v>
      </c>
      <c r="D180" s="220">
        <v>13423</v>
      </c>
      <c r="E180" s="220">
        <v>13423</v>
      </c>
      <c r="F180" s="231">
        <f t="shared" si="5"/>
        <v>100.00000000000001</v>
      </c>
    </row>
    <row r="181" spans="1:6" ht="17.25" thickBot="1" thickTop="1">
      <c r="A181" s="55">
        <v>852</v>
      </c>
      <c r="B181" s="56"/>
      <c r="C181" s="195" t="s">
        <v>91</v>
      </c>
      <c r="D181" s="58">
        <f>D182+D184</f>
        <v>31000</v>
      </c>
      <c r="E181" s="58">
        <f>E182+E184</f>
        <v>31027</v>
      </c>
      <c r="F181" s="59">
        <f t="shared" si="5"/>
        <v>100.08709677419355</v>
      </c>
    </row>
    <row r="182" spans="1:6" ht="45.75" thickTop="1">
      <c r="A182" s="262"/>
      <c r="B182" s="65">
        <v>85212</v>
      </c>
      <c r="C182" s="197" t="s">
        <v>92</v>
      </c>
      <c r="D182" s="209">
        <f>D183</f>
        <v>31000</v>
      </c>
      <c r="E182" s="209">
        <f>E183</f>
        <v>31000</v>
      </c>
      <c r="F182" s="232">
        <f t="shared" si="5"/>
        <v>100</v>
      </c>
    </row>
    <row r="183" spans="1:6" ht="38.25">
      <c r="A183" s="263"/>
      <c r="B183" s="28"/>
      <c r="C183" s="198" t="s">
        <v>193</v>
      </c>
      <c r="D183" s="211">
        <v>31000</v>
      </c>
      <c r="E183" s="211">
        <v>31000</v>
      </c>
      <c r="F183" s="223">
        <f t="shared" si="5"/>
        <v>100</v>
      </c>
    </row>
    <row r="184" spans="1:6" ht="15.75" customHeight="1">
      <c r="A184" s="263"/>
      <c r="B184" s="66">
        <v>85217</v>
      </c>
      <c r="C184" s="201" t="s">
        <v>130</v>
      </c>
      <c r="D184" s="216">
        <f>D185</f>
        <v>0</v>
      </c>
      <c r="E184" s="216">
        <f>E185</f>
        <v>27</v>
      </c>
      <c r="F184" s="225"/>
    </row>
    <row r="185" spans="1:6" ht="26.25" customHeight="1" thickBot="1">
      <c r="A185" s="264"/>
      <c r="B185" s="42"/>
      <c r="C185" s="206" t="s">
        <v>258</v>
      </c>
      <c r="D185" s="218">
        <v>0</v>
      </c>
      <c r="E185" s="218">
        <v>27</v>
      </c>
      <c r="F185" s="219"/>
    </row>
    <row r="186" spans="1:7" ht="33" thickBot="1" thickTop="1">
      <c r="A186" s="55">
        <v>853</v>
      </c>
      <c r="B186" s="56"/>
      <c r="C186" s="195" t="s">
        <v>93</v>
      </c>
      <c r="D186" s="58">
        <f>D187+D190</f>
        <v>14850818</v>
      </c>
      <c r="E186" s="58">
        <f>E187+E190</f>
        <v>12117182</v>
      </c>
      <c r="F186" s="234">
        <f>E186/D186%</f>
        <v>81.59269071912402</v>
      </c>
      <c r="G186" s="50"/>
    </row>
    <row r="187" spans="1:6" ht="30.75" thickTop="1">
      <c r="A187" s="259"/>
      <c r="B187" s="65">
        <v>85324</v>
      </c>
      <c r="C187" s="197" t="s">
        <v>94</v>
      </c>
      <c r="D187" s="209">
        <f>SUM(D188:D189)</f>
        <v>73250</v>
      </c>
      <c r="E187" s="209">
        <f>SUM(E188:E189)</f>
        <v>102447</v>
      </c>
      <c r="F187" s="232">
        <f>E187/D187%</f>
        <v>139.859385665529</v>
      </c>
    </row>
    <row r="188" spans="1:6" ht="30.75" customHeight="1">
      <c r="A188" s="260"/>
      <c r="B188" s="255"/>
      <c r="C188" s="198" t="s">
        <v>106</v>
      </c>
      <c r="D188" s="211">
        <v>73250</v>
      </c>
      <c r="E188" s="211">
        <v>94147</v>
      </c>
      <c r="F188" s="223">
        <f>E188/D188%</f>
        <v>128.5283276450512</v>
      </c>
    </row>
    <row r="189" spans="1:6" ht="15.75" customHeight="1">
      <c r="A189" s="260"/>
      <c r="B189" s="257"/>
      <c r="C189" s="198" t="s">
        <v>260</v>
      </c>
      <c r="D189" s="211">
        <v>0</v>
      </c>
      <c r="E189" s="211">
        <v>8300</v>
      </c>
      <c r="F189" s="212"/>
    </row>
    <row r="190" spans="1:6" ht="15">
      <c r="A190" s="260"/>
      <c r="B190" s="66">
        <v>85332</v>
      </c>
      <c r="C190" s="199" t="s">
        <v>134</v>
      </c>
      <c r="D190" s="213">
        <f>SUM(D191:D198)</f>
        <v>14777568</v>
      </c>
      <c r="E190" s="213">
        <f>SUM(E191:E198)</f>
        <v>12014735</v>
      </c>
      <c r="F190" s="217">
        <f aca="true" t="shared" si="6" ref="F190:F208">E190/D190%</f>
        <v>81.30387219331355</v>
      </c>
    </row>
    <row r="191" spans="1:6" ht="12.75">
      <c r="A191" s="260"/>
      <c r="B191" s="255"/>
      <c r="C191" s="198" t="s">
        <v>199</v>
      </c>
      <c r="D191" s="211">
        <v>110000</v>
      </c>
      <c r="E191" s="211">
        <v>129336</v>
      </c>
      <c r="F191" s="223">
        <f t="shared" si="6"/>
        <v>117.57818181818182</v>
      </c>
    </row>
    <row r="192" spans="1:6" ht="37.5" customHeight="1">
      <c r="A192" s="260"/>
      <c r="B192" s="256"/>
      <c r="C192" s="198" t="s">
        <v>193</v>
      </c>
      <c r="D192" s="211">
        <v>252703</v>
      </c>
      <c r="E192" s="211">
        <v>250118</v>
      </c>
      <c r="F192" s="212">
        <f t="shared" si="6"/>
        <v>98.9770600269882</v>
      </c>
    </row>
    <row r="193" spans="1:6" ht="27.75" customHeight="1">
      <c r="A193" s="260"/>
      <c r="B193" s="256"/>
      <c r="C193" s="198" t="s">
        <v>186</v>
      </c>
      <c r="D193" s="211">
        <v>8201891</v>
      </c>
      <c r="E193" s="211">
        <v>5512592</v>
      </c>
      <c r="F193" s="212">
        <f t="shared" si="6"/>
        <v>67.21123214146591</v>
      </c>
    </row>
    <row r="194" spans="1:6" ht="39" customHeight="1">
      <c r="A194" s="260"/>
      <c r="B194" s="256"/>
      <c r="C194" s="200" t="s">
        <v>216</v>
      </c>
      <c r="D194" s="215">
        <v>4995638</v>
      </c>
      <c r="E194" s="215">
        <v>4976502</v>
      </c>
      <c r="F194" s="212">
        <f t="shared" si="6"/>
        <v>99.61694582353645</v>
      </c>
    </row>
    <row r="195" spans="1:6" ht="42" customHeight="1">
      <c r="A195" s="260"/>
      <c r="B195" s="256"/>
      <c r="C195" s="200" t="s">
        <v>255</v>
      </c>
      <c r="D195" s="215">
        <v>238691</v>
      </c>
      <c r="E195" s="215">
        <v>238691</v>
      </c>
      <c r="F195" s="212">
        <f t="shared" si="6"/>
        <v>100</v>
      </c>
    </row>
    <row r="196" spans="1:6" ht="28.5" customHeight="1">
      <c r="A196" s="260"/>
      <c r="B196" s="256"/>
      <c r="C196" s="200" t="s">
        <v>257</v>
      </c>
      <c r="D196" s="215">
        <v>114015</v>
      </c>
      <c r="E196" s="215">
        <v>113322</v>
      </c>
      <c r="F196" s="212">
        <f t="shared" si="6"/>
        <v>99.39218523878436</v>
      </c>
    </row>
    <row r="197" spans="1:6" ht="40.5" customHeight="1">
      <c r="A197" s="260"/>
      <c r="B197" s="256"/>
      <c r="C197" s="200" t="s">
        <v>256</v>
      </c>
      <c r="D197" s="215">
        <v>704000</v>
      </c>
      <c r="E197" s="215">
        <v>630329</v>
      </c>
      <c r="F197" s="212">
        <f t="shared" si="6"/>
        <v>89.53536931818182</v>
      </c>
    </row>
    <row r="198" spans="1:6" ht="27.75" customHeight="1" thickBot="1">
      <c r="A198" s="261"/>
      <c r="B198" s="256"/>
      <c r="C198" s="203" t="s">
        <v>204</v>
      </c>
      <c r="D198" s="220">
        <v>160630</v>
      </c>
      <c r="E198" s="220">
        <v>163845</v>
      </c>
      <c r="F198" s="219">
        <f t="shared" si="6"/>
        <v>102.00149411691466</v>
      </c>
    </row>
    <row r="199" spans="1:6" ht="17.25" thickBot="1" thickTop="1">
      <c r="A199" s="55">
        <v>854</v>
      </c>
      <c r="B199" s="56"/>
      <c r="C199" s="195" t="s">
        <v>95</v>
      </c>
      <c r="D199" s="58">
        <f>D200</f>
        <v>10443923</v>
      </c>
      <c r="E199" s="58">
        <f>E200</f>
        <v>8681666</v>
      </c>
      <c r="F199" s="59">
        <f t="shared" si="6"/>
        <v>83.12648417649191</v>
      </c>
    </row>
    <row r="200" spans="1:6" ht="17.25" customHeight="1" thickTop="1">
      <c r="A200" s="265"/>
      <c r="B200" s="65">
        <v>85415</v>
      </c>
      <c r="C200" s="197" t="s">
        <v>96</v>
      </c>
      <c r="D200" s="209">
        <f>SUM(D201:D204)</f>
        <v>10443923</v>
      </c>
      <c r="E200" s="209">
        <f>SUM(E201:E204)</f>
        <v>8681666</v>
      </c>
      <c r="F200" s="230">
        <f t="shared" si="6"/>
        <v>83.12648417649191</v>
      </c>
    </row>
    <row r="201" spans="1:6" ht="38.25" customHeight="1">
      <c r="A201" s="266"/>
      <c r="B201" s="255"/>
      <c r="C201" s="200" t="s">
        <v>216</v>
      </c>
      <c r="D201" s="215">
        <v>4422213</v>
      </c>
      <c r="E201" s="215">
        <v>4356910</v>
      </c>
      <c r="F201" s="223">
        <f t="shared" si="6"/>
        <v>98.52329591541611</v>
      </c>
    </row>
    <row r="202" spans="1:6" ht="40.5" customHeight="1">
      <c r="A202" s="266"/>
      <c r="B202" s="256"/>
      <c r="C202" s="200" t="s">
        <v>210</v>
      </c>
      <c r="D202" s="215">
        <v>38231</v>
      </c>
      <c r="E202" s="215">
        <v>38230</v>
      </c>
      <c r="F202" s="222">
        <f t="shared" si="6"/>
        <v>99.99738432162381</v>
      </c>
    </row>
    <row r="203" spans="1:6" ht="26.25" customHeight="1">
      <c r="A203" s="266"/>
      <c r="B203" s="256"/>
      <c r="C203" s="200" t="s">
        <v>186</v>
      </c>
      <c r="D203" s="215">
        <v>5765219</v>
      </c>
      <c r="E203" s="215">
        <v>4068267</v>
      </c>
      <c r="F203" s="222">
        <f t="shared" si="6"/>
        <v>70.56569750429254</v>
      </c>
    </row>
    <row r="204" spans="1:6" ht="24.75" customHeight="1" thickBot="1">
      <c r="A204" s="267"/>
      <c r="B204" s="256"/>
      <c r="C204" s="202" t="s">
        <v>220</v>
      </c>
      <c r="D204" s="218">
        <v>218260</v>
      </c>
      <c r="E204" s="218">
        <v>218259</v>
      </c>
      <c r="F204" s="237">
        <f t="shared" si="6"/>
        <v>99.99954183084395</v>
      </c>
    </row>
    <row r="205" spans="1:6" ht="18" customHeight="1" thickBot="1" thickTop="1">
      <c r="A205" s="55">
        <v>900</v>
      </c>
      <c r="B205" s="56"/>
      <c r="C205" s="195" t="s">
        <v>97</v>
      </c>
      <c r="D205" s="58">
        <f>D206+D208</f>
        <v>118327</v>
      </c>
      <c r="E205" s="58">
        <f>E206+E208</f>
        <v>131966</v>
      </c>
      <c r="F205" s="59">
        <f t="shared" si="6"/>
        <v>111.52653240595976</v>
      </c>
    </row>
    <row r="206" spans="1:6" ht="30.75" thickTop="1">
      <c r="A206" s="259"/>
      <c r="B206" s="65">
        <v>90019</v>
      </c>
      <c r="C206" s="197" t="s">
        <v>98</v>
      </c>
      <c r="D206" s="209">
        <f>D207</f>
        <v>104074</v>
      </c>
      <c r="E206" s="209">
        <f>E207</f>
        <v>125293</v>
      </c>
      <c r="F206" s="230">
        <f t="shared" si="6"/>
        <v>120.38837750062456</v>
      </c>
    </row>
    <row r="207" spans="1:6" ht="28.5" customHeight="1">
      <c r="A207" s="260"/>
      <c r="B207" s="28"/>
      <c r="C207" s="198" t="s">
        <v>211</v>
      </c>
      <c r="D207" s="211">
        <v>104074</v>
      </c>
      <c r="E207" s="211">
        <v>125293</v>
      </c>
      <c r="F207" s="223">
        <f t="shared" si="6"/>
        <v>120.38837750062456</v>
      </c>
    </row>
    <row r="208" spans="1:6" ht="30">
      <c r="A208" s="260"/>
      <c r="B208" s="66">
        <v>90020</v>
      </c>
      <c r="C208" s="199" t="s">
        <v>105</v>
      </c>
      <c r="D208" s="213">
        <f>D209+D210</f>
        <v>14253</v>
      </c>
      <c r="E208" s="213">
        <f>E209+E210</f>
        <v>6673</v>
      </c>
      <c r="F208" s="217">
        <f t="shared" si="6"/>
        <v>46.81821370939451</v>
      </c>
    </row>
    <row r="209" spans="1:6" ht="15" customHeight="1">
      <c r="A209" s="260"/>
      <c r="B209" s="255"/>
      <c r="C209" s="200" t="s">
        <v>4</v>
      </c>
      <c r="D209" s="211">
        <v>0</v>
      </c>
      <c r="E209" s="211">
        <v>6673</v>
      </c>
      <c r="F209" s="212"/>
    </row>
    <row r="210" spans="1:6" ht="16.5" customHeight="1" thickBot="1">
      <c r="A210" s="261"/>
      <c r="B210" s="256"/>
      <c r="C210" s="202" t="s">
        <v>263</v>
      </c>
      <c r="D210" s="218">
        <v>14253</v>
      </c>
      <c r="E210" s="218">
        <v>0</v>
      </c>
      <c r="F210" s="219"/>
    </row>
    <row r="211" spans="1:6" ht="17.25" thickBot="1" thickTop="1">
      <c r="A211" s="55">
        <v>921</v>
      </c>
      <c r="B211" s="56"/>
      <c r="C211" s="195" t="s">
        <v>99</v>
      </c>
      <c r="D211" s="58">
        <f>D212+D215+D219+D223+D226+D233+D238</f>
        <v>5776115</v>
      </c>
      <c r="E211" s="58">
        <f>E212+E215+E219+E223+E226+E233+E238</f>
        <v>5774229</v>
      </c>
      <c r="F211" s="59">
        <f aca="true" t="shared" si="7" ref="F211:F239">E211/D211%</f>
        <v>99.96734829552389</v>
      </c>
    </row>
    <row r="212" spans="1:6" ht="16.5" thickTop="1">
      <c r="A212" s="265"/>
      <c r="B212" s="65">
        <v>92106</v>
      </c>
      <c r="C212" s="204" t="s">
        <v>282</v>
      </c>
      <c r="D212" s="229">
        <f>D213+D214</f>
        <v>536800</v>
      </c>
      <c r="E212" s="229">
        <f>E213+E214</f>
        <v>536201</v>
      </c>
      <c r="F212" s="232">
        <f t="shared" si="7"/>
        <v>99.8884128166915</v>
      </c>
    </row>
    <row r="213" spans="1:6" ht="42.75" customHeight="1">
      <c r="A213" s="266"/>
      <c r="B213" s="255"/>
      <c r="C213" s="207" t="s">
        <v>251</v>
      </c>
      <c r="D213" s="235">
        <v>87200</v>
      </c>
      <c r="E213" s="235">
        <v>87200</v>
      </c>
      <c r="F213" s="223">
        <f t="shared" si="7"/>
        <v>100</v>
      </c>
    </row>
    <row r="214" spans="1:6" ht="42" customHeight="1">
      <c r="A214" s="266"/>
      <c r="B214" s="257"/>
      <c r="C214" s="207" t="s">
        <v>252</v>
      </c>
      <c r="D214" s="235">
        <v>449600</v>
      </c>
      <c r="E214" s="235">
        <v>449001</v>
      </c>
      <c r="F214" s="223">
        <f t="shared" si="7"/>
        <v>99.86677046263345</v>
      </c>
    </row>
    <row r="215" spans="1:6" ht="15">
      <c r="A215" s="266"/>
      <c r="B215" s="66">
        <v>92108</v>
      </c>
      <c r="C215" s="201" t="s">
        <v>137</v>
      </c>
      <c r="D215" s="216">
        <f>SUM(D216:D218)</f>
        <v>1634795</v>
      </c>
      <c r="E215" s="216">
        <f>SUM(E216:E218)</f>
        <v>1634795</v>
      </c>
      <c r="F215" s="217">
        <f t="shared" si="7"/>
        <v>100</v>
      </c>
    </row>
    <row r="216" spans="1:6" ht="40.5" customHeight="1">
      <c r="A216" s="266"/>
      <c r="B216" s="255"/>
      <c r="C216" s="207" t="s">
        <v>251</v>
      </c>
      <c r="D216" s="235">
        <v>664795</v>
      </c>
      <c r="E216" s="235">
        <v>664795</v>
      </c>
      <c r="F216" s="223">
        <f t="shared" si="7"/>
        <v>100</v>
      </c>
    </row>
    <row r="217" spans="1:6" ht="43.5" customHeight="1">
      <c r="A217" s="266"/>
      <c r="B217" s="256"/>
      <c r="C217" s="207" t="s">
        <v>252</v>
      </c>
      <c r="D217" s="235">
        <v>170000</v>
      </c>
      <c r="E217" s="235">
        <v>170000</v>
      </c>
      <c r="F217" s="223">
        <f t="shared" si="7"/>
        <v>100</v>
      </c>
    </row>
    <row r="218" spans="1:6" ht="29.25" customHeight="1">
      <c r="A218" s="266"/>
      <c r="B218" s="257"/>
      <c r="C218" s="198" t="s">
        <v>217</v>
      </c>
      <c r="D218" s="235">
        <v>800000</v>
      </c>
      <c r="E218" s="235">
        <v>800000</v>
      </c>
      <c r="F218" s="223">
        <f t="shared" si="7"/>
        <v>100</v>
      </c>
    </row>
    <row r="219" spans="1:6" ht="15">
      <c r="A219" s="266"/>
      <c r="B219" s="66">
        <v>92109</v>
      </c>
      <c r="C219" s="199" t="s">
        <v>100</v>
      </c>
      <c r="D219" s="213">
        <f>D220+D221+D222</f>
        <v>135000</v>
      </c>
      <c r="E219" s="213">
        <f>E220+E221+E222</f>
        <v>135000</v>
      </c>
      <c r="F219" s="217">
        <f t="shared" si="7"/>
        <v>100</v>
      </c>
    </row>
    <row r="220" spans="1:6" ht="40.5" customHeight="1">
      <c r="A220" s="266"/>
      <c r="B220" s="255"/>
      <c r="C220" s="198" t="s">
        <v>193</v>
      </c>
      <c r="D220" s="211">
        <v>5000</v>
      </c>
      <c r="E220" s="211">
        <v>5000</v>
      </c>
      <c r="F220" s="223">
        <f t="shared" si="7"/>
        <v>100</v>
      </c>
    </row>
    <row r="221" spans="1:6" ht="38.25">
      <c r="A221" s="266"/>
      <c r="B221" s="256"/>
      <c r="C221" s="207" t="s">
        <v>251</v>
      </c>
      <c r="D221" s="211">
        <v>30000</v>
      </c>
      <c r="E221" s="211">
        <v>30000</v>
      </c>
      <c r="F221" s="212">
        <f t="shared" si="7"/>
        <v>100</v>
      </c>
    </row>
    <row r="222" spans="1:6" ht="39.75" customHeight="1">
      <c r="A222" s="266"/>
      <c r="B222" s="257"/>
      <c r="C222" s="207" t="s">
        <v>252</v>
      </c>
      <c r="D222" s="211">
        <v>100000</v>
      </c>
      <c r="E222" s="211">
        <v>100000</v>
      </c>
      <c r="F222" s="212">
        <f t="shared" si="7"/>
        <v>100</v>
      </c>
    </row>
    <row r="223" spans="1:6" ht="15.75" customHeight="1">
      <c r="A223" s="266"/>
      <c r="B223" s="66">
        <v>92114</v>
      </c>
      <c r="C223" s="201" t="s">
        <v>139</v>
      </c>
      <c r="D223" s="216">
        <f>D224+D225</f>
        <v>48500</v>
      </c>
      <c r="E223" s="216">
        <f>E224+E225</f>
        <v>48500</v>
      </c>
      <c r="F223" s="217">
        <f t="shared" si="7"/>
        <v>100</v>
      </c>
    </row>
    <row r="224" spans="1:6" ht="40.5" customHeight="1">
      <c r="A224" s="266"/>
      <c r="B224" s="255"/>
      <c r="C224" s="207" t="s">
        <v>251</v>
      </c>
      <c r="D224" s="211">
        <v>26840</v>
      </c>
      <c r="E224" s="211">
        <v>26840</v>
      </c>
      <c r="F224" s="223">
        <f t="shared" si="7"/>
        <v>100.00000000000001</v>
      </c>
    </row>
    <row r="225" spans="1:6" ht="39" customHeight="1">
      <c r="A225" s="266"/>
      <c r="B225" s="257"/>
      <c r="C225" s="207" t="s">
        <v>252</v>
      </c>
      <c r="D225" s="211">
        <v>21660</v>
      </c>
      <c r="E225" s="211">
        <v>21660</v>
      </c>
      <c r="F225" s="212">
        <f t="shared" si="7"/>
        <v>100</v>
      </c>
    </row>
    <row r="226" spans="1:6" ht="15.75" customHeight="1">
      <c r="A226" s="266"/>
      <c r="B226" s="66">
        <v>92116</v>
      </c>
      <c r="C226" s="199" t="s">
        <v>101</v>
      </c>
      <c r="D226" s="213">
        <f>SUM(D227:D232)</f>
        <v>1982000</v>
      </c>
      <c r="E226" s="213">
        <f>SUM(E227:E232)</f>
        <v>1982000</v>
      </c>
      <c r="F226" s="217">
        <f t="shared" si="7"/>
        <v>100</v>
      </c>
    </row>
    <row r="227" spans="1:6" ht="39.75" customHeight="1">
      <c r="A227" s="266"/>
      <c r="B227" s="255"/>
      <c r="C227" s="198" t="s">
        <v>223</v>
      </c>
      <c r="D227" s="211">
        <v>1566000</v>
      </c>
      <c r="E227" s="211">
        <v>1566000</v>
      </c>
      <c r="F227" s="223">
        <f t="shared" si="7"/>
        <v>100</v>
      </c>
    </row>
    <row r="228" spans="1:6" ht="31.5" customHeight="1">
      <c r="A228" s="266"/>
      <c r="B228" s="256"/>
      <c r="C228" s="198" t="s">
        <v>224</v>
      </c>
      <c r="D228" s="211">
        <v>52000</v>
      </c>
      <c r="E228" s="211">
        <v>52000</v>
      </c>
      <c r="F228" s="212">
        <f t="shared" si="7"/>
        <v>100</v>
      </c>
    </row>
    <row r="229" spans="1:6" ht="41.25" customHeight="1">
      <c r="A229" s="266"/>
      <c r="B229" s="256"/>
      <c r="C229" s="207" t="s">
        <v>251</v>
      </c>
      <c r="D229" s="211">
        <v>8500</v>
      </c>
      <c r="E229" s="211">
        <v>8500</v>
      </c>
      <c r="F229" s="212">
        <f t="shared" si="7"/>
        <v>100</v>
      </c>
    </row>
    <row r="230" spans="1:6" ht="41.25" customHeight="1">
      <c r="A230" s="266"/>
      <c r="B230" s="256"/>
      <c r="C230" s="207" t="s">
        <v>252</v>
      </c>
      <c r="D230" s="211">
        <v>241500</v>
      </c>
      <c r="E230" s="211">
        <v>241500</v>
      </c>
      <c r="F230" s="212">
        <f t="shared" si="7"/>
        <v>100</v>
      </c>
    </row>
    <row r="231" spans="1:6" ht="27" customHeight="1">
      <c r="A231" s="266"/>
      <c r="B231" s="256"/>
      <c r="C231" s="198" t="s">
        <v>217</v>
      </c>
      <c r="D231" s="211">
        <v>100000</v>
      </c>
      <c r="E231" s="211">
        <v>100000</v>
      </c>
      <c r="F231" s="212">
        <f t="shared" si="7"/>
        <v>100</v>
      </c>
    </row>
    <row r="232" spans="1:6" ht="25.5" customHeight="1">
      <c r="A232" s="266"/>
      <c r="B232" s="257"/>
      <c r="C232" s="198" t="s">
        <v>190</v>
      </c>
      <c r="D232" s="211">
        <v>14000</v>
      </c>
      <c r="E232" s="211">
        <v>14000</v>
      </c>
      <c r="F232" s="212">
        <f t="shared" si="7"/>
        <v>100</v>
      </c>
    </row>
    <row r="233" spans="1:6" ht="15">
      <c r="A233" s="266"/>
      <c r="B233" s="66">
        <v>92118</v>
      </c>
      <c r="C233" s="201" t="s">
        <v>141</v>
      </c>
      <c r="D233" s="216">
        <f>SUM(D234:D237)</f>
        <v>917000</v>
      </c>
      <c r="E233" s="216">
        <f>SUM(E234:E237)</f>
        <v>915713</v>
      </c>
      <c r="F233" s="217">
        <f t="shared" si="7"/>
        <v>99.85965103598691</v>
      </c>
    </row>
    <row r="234" spans="1:6" ht="42" customHeight="1">
      <c r="A234" s="266"/>
      <c r="B234" s="242"/>
      <c r="C234" s="207" t="s">
        <v>251</v>
      </c>
      <c r="D234" s="211">
        <v>353500</v>
      </c>
      <c r="E234" s="211">
        <v>352912</v>
      </c>
      <c r="F234" s="223">
        <f t="shared" si="7"/>
        <v>99.83366336633664</v>
      </c>
    </row>
    <row r="235" spans="1:6" ht="41.25" customHeight="1">
      <c r="A235" s="266"/>
      <c r="B235" s="242"/>
      <c r="C235" s="207" t="s">
        <v>252</v>
      </c>
      <c r="D235" s="211">
        <v>356500</v>
      </c>
      <c r="E235" s="211">
        <v>355801</v>
      </c>
      <c r="F235" s="212">
        <f t="shared" si="7"/>
        <v>99.80392706872371</v>
      </c>
    </row>
    <row r="236" spans="1:6" ht="31.5" customHeight="1">
      <c r="A236" s="266"/>
      <c r="B236" s="242"/>
      <c r="C236" s="198" t="s">
        <v>190</v>
      </c>
      <c r="D236" s="211">
        <v>90000</v>
      </c>
      <c r="E236" s="211">
        <v>90000</v>
      </c>
      <c r="F236" s="212">
        <f t="shared" si="7"/>
        <v>100</v>
      </c>
    </row>
    <row r="237" spans="1:6" ht="21" customHeight="1">
      <c r="A237" s="266"/>
      <c r="B237" s="242"/>
      <c r="C237" s="200" t="s">
        <v>185</v>
      </c>
      <c r="D237" s="215">
        <v>117000</v>
      </c>
      <c r="E237" s="215">
        <v>117000</v>
      </c>
      <c r="F237" s="212">
        <f t="shared" si="7"/>
        <v>100</v>
      </c>
    </row>
    <row r="238" spans="1:6" ht="15">
      <c r="A238" s="266"/>
      <c r="B238" s="66">
        <v>92195</v>
      </c>
      <c r="C238" s="199" t="s">
        <v>70</v>
      </c>
      <c r="D238" s="216">
        <f>D239</f>
        <v>522020</v>
      </c>
      <c r="E238" s="216">
        <f>E239</f>
        <v>522020</v>
      </c>
      <c r="F238" s="217">
        <f t="shared" si="7"/>
        <v>100</v>
      </c>
    </row>
    <row r="239" spans="1:6" ht="39.75" customHeight="1" thickBot="1">
      <c r="A239" s="267"/>
      <c r="B239" s="42"/>
      <c r="C239" s="203" t="s">
        <v>265</v>
      </c>
      <c r="D239" s="218">
        <v>522020</v>
      </c>
      <c r="E239" s="218">
        <v>522020</v>
      </c>
      <c r="F239" s="231">
        <f t="shared" si="7"/>
        <v>100</v>
      </c>
    </row>
    <row r="240" spans="1:6" ht="17.25" thickBot="1" thickTop="1">
      <c r="A240" s="55">
        <v>926</v>
      </c>
      <c r="B240" s="56"/>
      <c r="C240" s="195" t="s">
        <v>102</v>
      </c>
      <c r="D240" s="58">
        <f>D241</f>
        <v>0</v>
      </c>
      <c r="E240" s="58">
        <f>E241</f>
        <v>37</v>
      </c>
      <c r="F240" s="60"/>
    </row>
    <row r="241" spans="1:6" ht="15.75" customHeight="1" thickTop="1">
      <c r="A241" s="248"/>
      <c r="B241" s="65">
        <v>92605</v>
      </c>
      <c r="C241" s="197" t="s">
        <v>143</v>
      </c>
      <c r="D241" s="209">
        <f>D242</f>
        <v>0</v>
      </c>
      <c r="E241" s="209">
        <f>E242</f>
        <v>37</v>
      </c>
      <c r="F241" s="238"/>
    </row>
    <row r="242" spans="1:6" ht="26.25" thickBot="1">
      <c r="A242" s="249"/>
      <c r="B242" s="42"/>
      <c r="C242" s="202" t="s">
        <v>200</v>
      </c>
      <c r="D242" s="220">
        <v>0</v>
      </c>
      <c r="E242" s="220">
        <v>37</v>
      </c>
      <c r="F242" s="219"/>
    </row>
    <row r="243" spans="1:6" ht="26.25" customHeight="1" thickBot="1" thickTop="1">
      <c r="A243" s="250" t="s">
        <v>183</v>
      </c>
      <c r="B243" s="250"/>
      <c r="C243" s="250"/>
      <c r="D243" s="137">
        <f>D8+D34+D41+D65+D80+D88+D93+D116+D119+D126+D137+D157+D162+D181+D186+D199+D205+D211+D240</f>
        <v>491616438</v>
      </c>
      <c r="E243" s="137">
        <f>E8+E34+E41+E65+E80+E88+E93+E116+E119+E126+E137+E157+E162+E181+E186+E199+E205+E211+E240</f>
        <v>480901566</v>
      </c>
      <c r="F243" s="138">
        <f>E243/D243%</f>
        <v>97.82048134037373</v>
      </c>
    </row>
    <row r="244" ht="13.5" thickTop="1">
      <c r="A244" s="1"/>
    </row>
    <row r="245" spans="1:6" ht="12.75">
      <c r="A245" s="1"/>
      <c r="D245" s="247"/>
      <c r="E245" s="247"/>
      <c r="F245" s="247"/>
    </row>
    <row r="246" spans="4:5" ht="12.75">
      <c r="D246" s="247"/>
      <c r="E246" s="247"/>
    </row>
    <row r="247" spans="4:5" ht="12.75">
      <c r="D247" s="247"/>
      <c r="E247" s="247"/>
    </row>
    <row r="248" spans="4:5" ht="12.75">
      <c r="D248" s="247"/>
      <c r="E248" s="247"/>
    </row>
    <row r="249" spans="4:5" ht="12.75">
      <c r="D249" s="247"/>
      <c r="E249" s="247"/>
    </row>
    <row r="250" spans="4:5" ht="12.75">
      <c r="D250" s="247"/>
      <c r="E250" s="247"/>
    </row>
    <row r="251" spans="4:5" ht="12.75">
      <c r="D251" s="247"/>
      <c r="E251" s="247"/>
    </row>
    <row r="252" spans="4:5" ht="12.75">
      <c r="D252" s="247"/>
      <c r="E252" s="247"/>
    </row>
    <row r="253" spans="5:6" ht="12.75">
      <c r="E253" s="247"/>
      <c r="F253" s="247"/>
    </row>
  </sheetData>
  <mergeCells count="61">
    <mergeCell ref="F5:F6"/>
    <mergeCell ref="B90:B92"/>
    <mergeCell ref="B107:B108"/>
    <mergeCell ref="B27:B28"/>
    <mergeCell ref="B86:B87"/>
    <mergeCell ref="B54:B59"/>
    <mergeCell ref="B30:B33"/>
    <mergeCell ref="B67:B79"/>
    <mergeCell ref="C1:E2"/>
    <mergeCell ref="E5:E6"/>
    <mergeCell ref="D5:D6"/>
    <mergeCell ref="C5:C6"/>
    <mergeCell ref="A5:A6"/>
    <mergeCell ref="B5:B6"/>
    <mergeCell ref="B61:B62"/>
    <mergeCell ref="A89:A92"/>
    <mergeCell ref="B36:B40"/>
    <mergeCell ref="A81:A87"/>
    <mergeCell ref="A35:A40"/>
    <mergeCell ref="A42:A64"/>
    <mergeCell ref="B12:B13"/>
    <mergeCell ref="A94:A115"/>
    <mergeCell ref="B97:B105"/>
    <mergeCell ref="B234:B237"/>
    <mergeCell ref="A212:A239"/>
    <mergeCell ref="A206:A210"/>
    <mergeCell ref="A200:A204"/>
    <mergeCell ref="B209:B210"/>
    <mergeCell ref="B213:B214"/>
    <mergeCell ref="B224:B225"/>
    <mergeCell ref="B227:B232"/>
    <mergeCell ref="A187:A198"/>
    <mergeCell ref="A182:A185"/>
    <mergeCell ref="A163:A180"/>
    <mergeCell ref="B43:B47"/>
    <mergeCell ref="B51:B52"/>
    <mergeCell ref="A158:A161"/>
    <mergeCell ref="A138:A156"/>
    <mergeCell ref="A127:A136"/>
    <mergeCell ref="B110:B111"/>
    <mergeCell ref="A120:A125"/>
    <mergeCell ref="B113:B115"/>
    <mergeCell ref="A117:A118"/>
    <mergeCell ref="B123:B125"/>
    <mergeCell ref="B177:B178"/>
    <mergeCell ref="B170:B171"/>
    <mergeCell ref="B167:B168"/>
    <mergeCell ref="B164:B165"/>
    <mergeCell ref="B159:B161"/>
    <mergeCell ref="B151:B154"/>
    <mergeCell ref="B147:B149"/>
    <mergeCell ref="A241:A242"/>
    <mergeCell ref="A243:C243"/>
    <mergeCell ref="A9:A33"/>
    <mergeCell ref="B15:B23"/>
    <mergeCell ref="B216:B218"/>
    <mergeCell ref="B220:B222"/>
    <mergeCell ref="B188:B189"/>
    <mergeCell ref="B191:B198"/>
    <mergeCell ref="B201:B204"/>
    <mergeCell ref="A66:A79"/>
  </mergeCells>
  <printOptions horizontalCentered="1" verticalCentered="1"/>
  <pageMargins left="0.5" right="0.44" top="0.984251968503937" bottom="0.61" header="0.5118110236220472" footer="0.5118110236220472"/>
  <pageSetup horizontalDpi="600" verticalDpi="600" orientation="landscape" paperSize="9" r:id="rId1"/>
  <rowBreaks count="8" manualBreakCount="8">
    <brk id="33" max="255" man="1"/>
    <brk id="52" max="255" man="1"/>
    <brk id="87" max="255" man="1"/>
    <brk id="149" max="255" man="1"/>
    <brk id="165" max="255" man="1"/>
    <brk id="180" max="255" man="1"/>
    <brk id="210" max="255" man="1"/>
    <brk id="2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8"/>
  <sheetViews>
    <sheetView view="pageBreakPreview" zoomScaleSheetLayoutView="100" workbookViewId="0" topLeftCell="A98">
      <selection activeCell="C79" sqref="C79"/>
    </sheetView>
  </sheetViews>
  <sheetFormatPr defaultColWidth="9.00390625" defaultRowHeight="12.75"/>
  <cols>
    <col min="1" max="1" width="5.25390625" style="143" customWidth="1"/>
    <col min="2" max="2" width="9.00390625" style="143" customWidth="1"/>
    <col min="3" max="3" width="22.75390625" style="143" customWidth="1"/>
    <col min="4" max="4" width="12.25390625" style="143" customWidth="1"/>
    <col min="5" max="5" width="11.875" style="143" customWidth="1"/>
    <col min="6" max="6" width="11.00390625" style="143" customWidth="1"/>
    <col min="7" max="7" width="14.00390625" style="143" customWidth="1"/>
    <col min="8" max="8" width="10.625" style="143" customWidth="1"/>
    <col min="9" max="9" width="11.375" style="143" customWidth="1"/>
    <col min="10" max="10" width="12.125" style="143" customWidth="1"/>
    <col min="11" max="11" width="15.75390625" style="143" customWidth="1"/>
    <col min="12" max="12" width="10.625" style="143" customWidth="1"/>
    <col min="13" max="13" width="9.625" style="143" customWidth="1"/>
    <col min="14" max="16384" width="9.125" style="143" customWidth="1"/>
  </cols>
  <sheetData>
    <row r="1" spans="1:13" ht="38.25" customHeight="1">
      <c r="A1" s="285" t="s">
        <v>233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4" ht="12.75" thickBot="1">
      <c r="A2" s="144"/>
      <c r="L2" s="145" t="s">
        <v>6</v>
      </c>
      <c r="M2" s="145"/>
      <c r="N2" s="145"/>
    </row>
    <row r="3" spans="1:13" ht="15.75" customHeight="1" thickBot="1" thickTop="1">
      <c r="A3" s="286" t="s">
        <v>7</v>
      </c>
      <c r="B3" s="286" t="s">
        <v>8</v>
      </c>
      <c r="C3" s="286" t="s">
        <v>19</v>
      </c>
      <c r="D3" s="286" t="s">
        <v>9</v>
      </c>
      <c r="E3" s="286" t="s">
        <v>10</v>
      </c>
      <c r="F3" s="286" t="s">
        <v>20</v>
      </c>
      <c r="G3" s="286"/>
      <c r="H3" s="286"/>
      <c r="I3" s="286"/>
      <c r="J3" s="286"/>
      <c r="K3" s="286"/>
      <c r="L3" s="286"/>
      <c r="M3" s="282" t="s">
        <v>280</v>
      </c>
    </row>
    <row r="4" spans="1:13" ht="12.75" customHeight="1" thickBot="1" thickTop="1">
      <c r="A4" s="286"/>
      <c r="B4" s="286"/>
      <c r="C4" s="286"/>
      <c r="D4" s="286"/>
      <c r="E4" s="286"/>
      <c r="F4" s="286" t="s">
        <v>22</v>
      </c>
      <c r="G4" s="286" t="s">
        <v>23</v>
      </c>
      <c r="H4" s="286"/>
      <c r="I4" s="286"/>
      <c r="J4" s="286"/>
      <c r="K4" s="146"/>
      <c r="L4" s="286" t="s">
        <v>24</v>
      </c>
      <c r="M4" s="283"/>
    </row>
    <row r="5" spans="1:13" ht="52.5" customHeight="1" thickBot="1" thickTop="1">
      <c r="A5" s="286"/>
      <c r="B5" s="286"/>
      <c r="C5" s="286"/>
      <c r="D5" s="286"/>
      <c r="E5" s="286"/>
      <c r="F5" s="286"/>
      <c r="G5" s="286" t="s">
        <v>25</v>
      </c>
      <c r="H5" s="286" t="s">
        <v>26</v>
      </c>
      <c r="I5" s="286" t="s">
        <v>27</v>
      </c>
      <c r="J5" s="286" t="s">
        <v>28</v>
      </c>
      <c r="K5" s="286" t="s">
        <v>176</v>
      </c>
      <c r="L5" s="286"/>
      <c r="M5" s="283"/>
    </row>
    <row r="6" spans="1:13" ht="87.75" customHeight="1" thickBot="1" thickTop="1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4"/>
    </row>
    <row r="7" spans="1:13" ht="12.75" thickTop="1">
      <c r="A7" s="147" t="s">
        <v>12</v>
      </c>
      <c r="B7" s="148" t="s">
        <v>13</v>
      </c>
      <c r="C7" s="148" t="s">
        <v>14</v>
      </c>
      <c r="D7" s="148" t="s">
        <v>15</v>
      </c>
      <c r="E7" s="148" t="s">
        <v>16</v>
      </c>
      <c r="F7" s="148" t="s">
        <v>17</v>
      </c>
      <c r="G7" s="148" t="s">
        <v>29</v>
      </c>
      <c r="H7" s="148" t="s">
        <v>30</v>
      </c>
      <c r="I7" s="148" t="s">
        <v>31</v>
      </c>
      <c r="J7" s="148" t="s">
        <v>32</v>
      </c>
      <c r="K7" s="148" t="s">
        <v>33</v>
      </c>
      <c r="L7" s="148" t="s">
        <v>34</v>
      </c>
      <c r="M7" s="149" t="s">
        <v>35</v>
      </c>
    </row>
    <row r="8" spans="1:13" ht="18" customHeight="1">
      <c r="A8" s="139" t="s">
        <v>42</v>
      </c>
      <c r="B8" s="150"/>
      <c r="C8" s="151" t="s">
        <v>44</v>
      </c>
      <c r="D8" s="152">
        <f>SUM(D9:D15)</f>
        <v>41569279</v>
      </c>
      <c r="E8" s="153">
        <f aca="true" t="shared" si="0" ref="E8:E71">F8+L8</f>
        <v>39595644</v>
      </c>
      <c r="F8" s="153">
        <f aca="true" t="shared" si="1" ref="F8:F71">SUM(G8:J8)</f>
        <v>18167635</v>
      </c>
      <c r="G8" s="152">
        <f aca="true" t="shared" si="2" ref="G8:L8">SUM(G9:G15)</f>
        <v>7077142</v>
      </c>
      <c r="H8" s="152">
        <f t="shared" si="2"/>
        <v>57000</v>
      </c>
      <c r="I8" s="152">
        <f t="shared" si="2"/>
        <v>11033493</v>
      </c>
      <c r="J8" s="152">
        <f t="shared" si="2"/>
        <v>0</v>
      </c>
      <c r="K8" s="152">
        <f t="shared" si="2"/>
        <v>0</v>
      </c>
      <c r="L8" s="152">
        <f t="shared" si="2"/>
        <v>21428009</v>
      </c>
      <c r="M8" s="154">
        <f>E8/D8%</f>
        <v>95.25217889874877</v>
      </c>
    </row>
    <row r="9" spans="1:13" ht="36">
      <c r="A9" s="290"/>
      <c r="B9" s="155" t="s">
        <v>43</v>
      </c>
      <c r="C9" s="156" t="s">
        <v>103</v>
      </c>
      <c r="D9" s="157">
        <v>20000</v>
      </c>
      <c r="E9" s="158">
        <f t="shared" si="0"/>
        <v>20000</v>
      </c>
      <c r="F9" s="158">
        <f t="shared" si="1"/>
        <v>20000</v>
      </c>
      <c r="G9" s="159">
        <v>0</v>
      </c>
      <c r="H9" s="159">
        <v>0</v>
      </c>
      <c r="I9" s="159">
        <v>20000</v>
      </c>
      <c r="J9" s="159">
        <v>0</v>
      </c>
      <c r="K9" s="159">
        <v>0</v>
      </c>
      <c r="L9" s="159">
        <v>0</v>
      </c>
      <c r="M9" s="160">
        <f aca="true" t="shared" si="3" ref="M9:M83">E9/D9%</f>
        <v>100</v>
      </c>
    </row>
    <row r="10" spans="1:13" ht="26.25" customHeight="1">
      <c r="A10" s="291"/>
      <c r="B10" s="155" t="s">
        <v>45</v>
      </c>
      <c r="C10" s="156" t="s">
        <v>111</v>
      </c>
      <c r="D10" s="157">
        <v>8381807</v>
      </c>
      <c r="E10" s="158">
        <f t="shared" si="0"/>
        <v>8357765</v>
      </c>
      <c r="F10" s="158">
        <f t="shared" si="1"/>
        <v>8153815</v>
      </c>
      <c r="G10" s="159">
        <v>6546572</v>
      </c>
      <c r="H10" s="159">
        <v>0</v>
      </c>
      <c r="I10" s="159">
        <v>1607243</v>
      </c>
      <c r="J10" s="159">
        <v>0</v>
      </c>
      <c r="K10" s="159">
        <v>0</v>
      </c>
      <c r="L10" s="159">
        <v>203950</v>
      </c>
      <c r="M10" s="160">
        <f t="shared" si="3"/>
        <v>99.7131644763474</v>
      </c>
    </row>
    <row r="11" spans="1:13" ht="13.5" customHeight="1">
      <c r="A11" s="291"/>
      <c r="B11" s="155" t="s">
        <v>47</v>
      </c>
      <c r="C11" s="156" t="s">
        <v>49</v>
      </c>
      <c r="D11" s="157">
        <v>24753898</v>
      </c>
      <c r="E11" s="158">
        <f t="shared" si="0"/>
        <v>22998065</v>
      </c>
      <c r="F11" s="158">
        <f t="shared" si="1"/>
        <v>7809701</v>
      </c>
      <c r="G11" s="159">
        <v>0</v>
      </c>
      <c r="H11" s="159">
        <v>0</v>
      </c>
      <c r="I11" s="159">
        <v>7809701</v>
      </c>
      <c r="J11" s="159">
        <v>0</v>
      </c>
      <c r="K11" s="159">
        <v>0</v>
      </c>
      <c r="L11" s="159">
        <v>15188364</v>
      </c>
      <c r="M11" s="160">
        <f t="shared" si="3"/>
        <v>92.90684238902494</v>
      </c>
    </row>
    <row r="12" spans="1:13" ht="28.5" customHeight="1">
      <c r="A12" s="291"/>
      <c r="B12" s="155" t="s">
        <v>237</v>
      </c>
      <c r="C12" s="156" t="s">
        <v>238</v>
      </c>
      <c r="D12" s="157">
        <v>259995</v>
      </c>
      <c r="E12" s="158">
        <f t="shared" si="0"/>
        <v>259995</v>
      </c>
      <c r="F12" s="158">
        <f t="shared" si="1"/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259995</v>
      </c>
      <c r="M12" s="160">
        <f t="shared" si="3"/>
        <v>100</v>
      </c>
    </row>
    <row r="13" spans="1:13" ht="48">
      <c r="A13" s="291"/>
      <c r="B13" s="155" t="s">
        <v>51</v>
      </c>
      <c r="C13" s="156" t="s">
        <v>112</v>
      </c>
      <c r="D13" s="157">
        <v>855179</v>
      </c>
      <c r="E13" s="158">
        <f t="shared" si="0"/>
        <v>661419</v>
      </c>
      <c r="F13" s="158">
        <f t="shared" si="1"/>
        <v>611519</v>
      </c>
      <c r="G13" s="159">
        <v>530570</v>
      </c>
      <c r="H13" s="159">
        <v>0</v>
      </c>
      <c r="I13" s="159">
        <v>80949</v>
      </c>
      <c r="J13" s="159">
        <v>0</v>
      </c>
      <c r="K13" s="159">
        <v>0</v>
      </c>
      <c r="L13" s="159">
        <v>49900</v>
      </c>
      <c r="M13" s="160">
        <f t="shared" si="3"/>
        <v>77.34275514249063</v>
      </c>
    </row>
    <row r="14" spans="1:13" ht="30" customHeight="1">
      <c r="A14" s="291"/>
      <c r="B14" s="155" t="s">
        <v>234</v>
      </c>
      <c r="C14" s="156" t="s">
        <v>115</v>
      </c>
      <c r="D14" s="157">
        <v>7215600</v>
      </c>
      <c r="E14" s="158">
        <f t="shared" si="0"/>
        <v>7215600</v>
      </c>
      <c r="F14" s="158">
        <f t="shared" si="1"/>
        <v>1515600</v>
      </c>
      <c r="G14" s="159">
        <v>0</v>
      </c>
      <c r="H14" s="159">
        <v>0</v>
      </c>
      <c r="I14" s="159">
        <v>1515600</v>
      </c>
      <c r="J14" s="159">
        <v>0</v>
      </c>
      <c r="K14" s="159">
        <v>0</v>
      </c>
      <c r="L14" s="159">
        <v>5700000</v>
      </c>
      <c r="M14" s="160">
        <f t="shared" si="3"/>
        <v>100</v>
      </c>
    </row>
    <row r="15" spans="1:13" ht="14.25" customHeight="1">
      <c r="A15" s="292"/>
      <c r="B15" s="155" t="s">
        <v>113</v>
      </c>
      <c r="C15" s="156" t="s">
        <v>70</v>
      </c>
      <c r="D15" s="157">
        <v>82800</v>
      </c>
      <c r="E15" s="158">
        <f t="shared" si="0"/>
        <v>82800</v>
      </c>
      <c r="F15" s="158">
        <f t="shared" si="1"/>
        <v>57000</v>
      </c>
      <c r="G15" s="159">
        <v>0</v>
      </c>
      <c r="H15" s="159">
        <v>57000</v>
      </c>
      <c r="I15" s="159">
        <v>0</v>
      </c>
      <c r="J15" s="159">
        <v>0</v>
      </c>
      <c r="K15" s="159">
        <v>0</v>
      </c>
      <c r="L15" s="159">
        <v>25800</v>
      </c>
      <c r="M15" s="160">
        <f t="shared" si="3"/>
        <v>100</v>
      </c>
    </row>
    <row r="16" spans="1:13" ht="24">
      <c r="A16" s="140">
        <v>150</v>
      </c>
      <c r="B16" s="161"/>
      <c r="C16" s="162" t="s">
        <v>55</v>
      </c>
      <c r="D16" s="163">
        <f>D17</f>
        <v>26266168</v>
      </c>
      <c r="E16" s="153">
        <f t="shared" si="0"/>
        <v>20848036</v>
      </c>
      <c r="F16" s="153">
        <f t="shared" si="1"/>
        <v>9299275</v>
      </c>
      <c r="G16" s="164">
        <f aca="true" t="shared" si="4" ref="G16:L18">G17</f>
        <v>0</v>
      </c>
      <c r="H16" s="164">
        <f>H17</f>
        <v>9298233</v>
      </c>
      <c r="I16" s="164">
        <f t="shared" si="4"/>
        <v>1042</v>
      </c>
      <c r="J16" s="164">
        <f t="shared" si="4"/>
        <v>0</v>
      </c>
      <c r="K16" s="164">
        <f t="shared" si="4"/>
        <v>0</v>
      </c>
      <c r="L16" s="164">
        <f t="shared" si="4"/>
        <v>11548761</v>
      </c>
      <c r="M16" s="165">
        <f t="shared" si="3"/>
        <v>79.37220229460193</v>
      </c>
    </row>
    <row r="17" spans="1:13" ht="16.5" customHeight="1">
      <c r="A17" s="166"/>
      <c r="B17" s="167">
        <v>15011</v>
      </c>
      <c r="C17" s="156" t="s">
        <v>56</v>
      </c>
      <c r="D17" s="157">
        <v>26266168</v>
      </c>
      <c r="E17" s="158">
        <f t="shared" si="0"/>
        <v>20848036</v>
      </c>
      <c r="F17" s="158">
        <f t="shared" si="1"/>
        <v>9299275</v>
      </c>
      <c r="G17" s="159">
        <v>0</v>
      </c>
      <c r="H17" s="159">
        <v>9298233</v>
      </c>
      <c r="I17" s="159">
        <v>1042</v>
      </c>
      <c r="J17" s="159">
        <v>0</v>
      </c>
      <c r="K17" s="159">
        <v>0</v>
      </c>
      <c r="L17" s="159">
        <v>11548761</v>
      </c>
      <c r="M17" s="160">
        <f t="shared" si="3"/>
        <v>79.37220229460193</v>
      </c>
    </row>
    <row r="18" spans="1:13" ht="48">
      <c r="A18" s="141">
        <v>400</v>
      </c>
      <c r="B18" s="168"/>
      <c r="C18" s="169" t="s">
        <v>239</v>
      </c>
      <c r="D18" s="163">
        <f>D19</f>
        <v>100000</v>
      </c>
      <c r="E18" s="153">
        <f t="shared" si="0"/>
        <v>100000</v>
      </c>
      <c r="F18" s="153">
        <f t="shared" si="1"/>
        <v>0</v>
      </c>
      <c r="G18" s="164">
        <f t="shared" si="4"/>
        <v>0</v>
      </c>
      <c r="H18" s="164">
        <f t="shared" si="4"/>
        <v>0</v>
      </c>
      <c r="I18" s="164">
        <f t="shared" si="4"/>
        <v>0</v>
      </c>
      <c r="J18" s="164">
        <f t="shared" si="4"/>
        <v>0</v>
      </c>
      <c r="K18" s="164">
        <f t="shared" si="4"/>
        <v>0</v>
      </c>
      <c r="L18" s="164">
        <f t="shared" si="4"/>
        <v>100000</v>
      </c>
      <c r="M18" s="170">
        <f t="shared" si="3"/>
        <v>100</v>
      </c>
    </row>
    <row r="19" spans="1:13" ht="15.75" customHeight="1">
      <c r="A19" s="171"/>
      <c r="B19" s="167">
        <v>40002</v>
      </c>
      <c r="C19" s="156" t="s">
        <v>240</v>
      </c>
      <c r="D19" s="157">
        <v>100000</v>
      </c>
      <c r="E19" s="158">
        <f t="shared" si="0"/>
        <v>100000</v>
      </c>
      <c r="F19" s="158">
        <f t="shared" si="1"/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100000</v>
      </c>
      <c r="M19" s="160">
        <f t="shared" si="3"/>
        <v>100</v>
      </c>
    </row>
    <row r="20" spans="1:13" ht="12">
      <c r="A20" s="140">
        <v>600</v>
      </c>
      <c r="B20" s="172"/>
      <c r="C20" s="173" t="s">
        <v>57</v>
      </c>
      <c r="D20" s="174">
        <f>SUM(D21:D27)</f>
        <v>287561400</v>
      </c>
      <c r="E20" s="153">
        <f t="shared" si="0"/>
        <v>279392420</v>
      </c>
      <c r="F20" s="153">
        <f t="shared" si="1"/>
        <v>117267234</v>
      </c>
      <c r="G20" s="175">
        <f aca="true" t="shared" si="5" ref="G20:L20">SUM(G21:G27)</f>
        <v>6965419</v>
      </c>
      <c r="H20" s="175">
        <f t="shared" si="5"/>
        <v>74483775</v>
      </c>
      <c r="I20" s="175">
        <f t="shared" si="5"/>
        <v>35818040</v>
      </c>
      <c r="J20" s="175">
        <f t="shared" si="5"/>
        <v>0</v>
      </c>
      <c r="K20" s="175">
        <f t="shared" si="5"/>
        <v>0</v>
      </c>
      <c r="L20" s="175">
        <f t="shared" si="5"/>
        <v>162125186</v>
      </c>
      <c r="M20" s="154">
        <f t="shared" si="3"/>
        <v>97.15922234347168</v>
      </c>
    </row>
    <row r="21" spans="1:13" ht="24">
      <c r="A21" s="287"/>
      <c r="B21" s="167">
        <v>60001</v>
      </c>
      <c r="C21" s="156" t="s">
        <v>58</v>
      </c>
      <c r="D21" s="157">
        <v>27538739</v>
      </c>
      <c r="E21" s="158">
        <f t="shared" si="0"/>
        <v>27435893</v>
      </c>
      <c r="F21" s="158">
        <f t="shared" si="1"/>
        <v>27435893</v>
      </c>
      <c r="G21" s="159">
        <v>0</v>
      </c>
      <c r="H21" s="159">
        <v>27049308</v>
      </c>
      <c r="I21" s="159">
        <v>386585</v>
      </c>
      <c r="J21" s="159">
        <v>0</v>
      </c>
      <c r="K21" s="159">
        <v>0</v>
      </c>
      <c r="L21" s="159">
        <v>0</v>
      </c>
      <c r="M21" s="160">
        <f t="shared" si="3"/>
        <v>99.62654063426797</v>
      </c>
    </row>
    <row r="22" spans="1:13" ht="26.25" customHeight="1">
      <c r="A22" s="288"/>
      <c r="B22" s="176">
        <v>60003</v>
      </c>
      <c r="C22" s="177" t="s">
        <v>114</v>
      </c>
      <c r="D22" s="157">
        <v>46104000</v>
      </c>
      <c r="E22" s="158">
        <f t="shared" si="0"/>
        <v>45963987</v>
      </c>
      <c r="F22" s="158">
        <f t="shared" si="1"/>
        <v>45963987</v>
      </c>
      <c r="G22" s="159">
        <v>0</v>
      </c>
      <c r="H22" s="159">
        <v>45963987</v>
      </c>
      <c r="I22" s="159">
        <v>0</v>
      </c>
      <c r="J22" s="159">
        <v>0</v>
      </c>
      <c r="K22" s="159">
        <v>0</v>
      </c>
      <c r="L22" s="159">
        <v>0</v>
      </c>
      <c r="M22" s="160">
        <f t="shared" si="3"/>
        <v>99.69631051535659</v>
      </c>
    </row>
    <row r="23" spans="1:13" ht="15" customHeight="1">
      <c r="A23" s="288"/>
      <c r="B23" s="176">
        <v>60004</v>
      </c>
      <c r="C23" s="177" t="s">
        <v>59</v>
      </c>
      <c r="D23" s="157">
        <v>237120</v>
      </c>
      <c r="E23" s="158">
        <f t="shared" si="0"/>
        <v>209474</v>
      </c>
      <c r="F23" s="158">
        <f t="shared" si="1"/>
        <v>209474</v>
      </c>
      <c r="G23" s="159">
        <v>0</v>
      </c>
      <c r="H23" s="159">
        <v>0</v>
      </c>
      <c r="I23" s="159">
        <v>209474</v>
      </c>
      <c r="J23" s="159">
        <v>0</v>
      </c>
      <c r="K23" s="159">
        <v>0</v>
      </c>
      <c r="L23" s="159">
        <v>0</v>
      </c>
      <c r="M23" s="160">
        <f t="shared" si="3"/>
        <v>88.34092442645075</v>
      </c>
    </row>
    <row r="24" spans="1:13" ht="24">
      <c r="A24" s="288"/>
      <c r="B24" s="176">
        <v>60013</v>
      </c>
      <c r="C24" s="177" t="s">
        <v>61</v>
      </c>
      <c r="D24" s="157">
        <v>205086248</v>
      </c>
      <c r="E24" s="158">
        <f t="shared" si="0"/>
        <v>197233088</v>
      </c>
      <c r="F24" s="158">
        <f t="shared" si="1"/>
        <v>40980881</v>
      </c>
      <c r="G24" s="159">
        <v>6965419</v>
      </c>
      <c r="H24" s="159">
        <v>0</v>
      </c>
      <c r="I24" s="159">
        <v>34015462</v>
      </c>
      <c r="J24" s="159">
        <v>0</v>
      </c>
      <c r="K24" s="159">
        <v>0</v>
      </c>
      <c r="L24" s="159">
        <v>156252207</v>
      </c>
      <c r="M24" s="160">
        <f t="shared" si="3"/>
        <v>96.17080127186294</v>
      </c>
    </row>
    <row r="25" spans="1:13" ht="15.75" customHeight="1">
      <c r="A25" s="288"/>
      <c r="B25" s="176">
        <v>60014</v>
      </c>
      <c r="C25" s="177" t="s">
        <v>62</v>
      </c>
      <c r="D25" s="157">
        <v>4038120</v>
      </c>
      <c r="E25" s="158">
        <f t="shared" si="0"/>
        <v>4038116</v>
      </c>
      <c r="F25" s="158">
        <f t="shared" si="1"/>
        <v>0</v>
      </c>
      <c r="G25" s="159">
        <v>0</v>
      </c>
      <c r="H25" s="159">
        <v>0</v>
      </c>
      <c r="I25" s="159">
        <v>0</v>
      </c>
      <c r="J25" s="159">
        <v>0</v>
      </c>
      <c r="K25" s="159">
        <v>0</v>
      </c>
      <c r="L25" s="159">
        <v>4038116</v>
      </c>
      <c r="M25" s="160">
        <f t="shared" si="3"/>
        <v>99.99990094400366</v>
      </c>
    </row>
    <row r="26" spans="1:13" ht="15.75" customHeight="1">
      <c r="A26" s="288"/>
      <c r="B26" s="176">
        <v>60016</v>
      </c>
      <c r="C26" s="177" t="s">
        <v>241</v>
      </c>
      <c r="D26" s="157">
        <v>3316469</v>
      </c>
      <c r="E26" s="158">
        <f t="shared" si="0"/>
        <v>3305343</v>
      </c>
      <c r="F26" s="158">
        <f t="shared" si="1"/>
        <v>1470480</v>
      </c>
      <c r="G26" s="159">
        <v>0</v>
      </c>
      <c r="H26" s="159">
        <v>1470480</v>
      </c>
      <c r="I26" s="159">
        <v>0</v>
      </c>
      <c r="J26" s="159">
        <v>0</v>
      </c>
      <c r="K26" s="159">
        <v>0</v>
      </c>
      <c r="L26" s="159">
        <v>1834863</v>
      </c>
      <c r="M26" s="160">
        <f t="shared" si="3"/>
        <v>99.66452271979625</v>
      </c>
    </row>
    <row r="27" spans="1:13" ht="28.5" customHeight="1">
      <c r="A27" s="289"/>
      <c r="B27" s="176">
        <v>60078</v>
      </c>
      <c r="C27" s="177" t="s">
        <v>115</v>
      </c>
      <c r="D27" s="157">
        <v>1240704</v>
      </c>
      <c r="E27" s="158">
        <f t="shared" si="0"/>
        <v>1206519</v>
      </c>
      <c r="F27" s="158">
        <f t="shared" si="1"/>
        <v>1206519</v>
      </c>
      <c r="G27" s="159">
        <v>0</v>
      </c>
      <c r="H27" s="159">
        <v>0</v>
      </c>
      <c r="I27" s="159">
        <v>1206519</v>
      </c>
      <c r="J27" s="159">
        <v>0</v>
      </c>
      <c r="K27" s="159">
        <v>0</v>
      </c>
      <c r="L27" s="159">
        <v>0</v>
      </c>
      <c r="M27" s="160">
        <f t="shared" si="3"/>
        <v>97.244709455277</v>
      </c>
    </row>
    <row r="28" spans="1:13" ht="15" customHeight="1">
      <c r="A28" s="140">
        <v>630</v>
      </c>
      <c r="B28" s="178"/>
      <c r="C28" s="179" t="s">
        <v>116</v>
      </c>
      <c r="D28" s="174">
        <f>D29</f>
        <v>70000</v>
      </c>
      <c r="E28" s="153">
        <f t="shared" si="0"/>
        <v>50000</v>
      </c>
      <c r="F28" s="153">
        <f t="shared" si="1"/>
        <v>50000</v>
      </c>
      <c r="G28" s="175">
        <f aca="true" t="shared" si="6" ref="G28:L28">G29</f>
        <v>0</v>
      </c>
      <c r="H28" s="175">
        <f t="shared" si="6"/>
        <v>0</v>
      </c>
      <c r="I28" s="175">
        <f t="shared" si="6"/>
        <v>50000</v>
      </c>
      <c r="J28" s="175">
        <f t="shared" si="6"/>
        <v>0</v>
      </c>
      <c r="K28" s="175">
        <f t="shared" si="6"/>
        <v>0</v>
      </c>
      <c r="L28" s="175">
        <f t="shared" si="6"/>
        <v>0</v>
      </c>
      <c r="M28" s="154">
        <f t="shared" si="3"/>
        <v>71.42857142857143</v>
      </c>
    </row>
    <row r="29" spans="1:13" ht="26.25" customHeight="1">
      <c r="A29" s="166"/>
      <c r="B29" s="176">
        <v>63003</v>
      </c>
      <c r="C29" s="177" t="s">
        <v>117</v>
      </c>
      <c r="D29" s="157">
        <v>70000</v>
      </c>
      <c r="E29" s="158">
        <f t="shared" si="0"/>
        <v>50000</v>
      </c>
      <c r="F29" s="158">
        <f t="shared" si="1"/>
        <v>50000</v>
      </c>
      <c r="G29" s="159">
        <v>0</v>
      </c>
      <c r="H29" s="159">
        <v>0</v>
      </c>
      <c r="I29" s="159">
        <v>50000</v>
      </c>
      <c r="J29" s="159">
        <v>0</v>
      </c>
      <c r="K29" s="159">
        <v>0</v>
      </c>
      <c r="L29" s="159">
        <v>0</v>
      </c>
      <c r="M29" s="160">
        <f t="shared" si="3"/>
        <v>71.42857142857143</v>
      </c>
    </row>
    <row r="30" spans="1:13" ht="24.75" customHeight="1">
      <c r="A30" s="140">
        <v>700</v>
      </c>
      <c r="B30" s="178"/>
      <c r="C30" s="179" t="s">
        <v>63</v>
      </c>
      <c r="D30" s="174">
        <f>D31</f>
        <v>2817791</v>
      </c>
      <c r="E30" s="153">
        <f t="shared" si="0"/>
        <v>2292770</v>
      </c>
      <c r="F30" s="153">
        <f t="shared" si="1"/>
        <v>1277615</v>
      </c>
      <c r="G30" s="175">
        <f aca="true" t="shared" si="7" ref="G30:L30">G31</f>
        <v>0</v>
      </c>
      <c r="H30" s="175">
        <f t="shared" si="7"/>
        <v>0</v>
      </c>
      <c r="I30" s="175">
        <f t="shared" si="7"/>
        <v>1277615</v>
      </c>
      <c r="J30" s="175">
        <f t="shared" si="7"/>
        <v>0</v>
      </c>
      <c r="K30" s="175">
        <f t="shared" si="7"/>
        <v>0</v>
      </c>
      <c r="L30" s="175">
        <f t="shared" si="7"/>
        <v>1015155</v>
      </c>
      <c r="M30" s="154">
        <f t="shared" si="3"/>
        <v>81.3676386928626</v>
      </c>
    </row>
    <row r="31" spans="1:13" ht="26.25" customHeight="1">
      <c r="A31" s="166"/>
      <c r="B31" s="176">
        <v>70005</v>
      </c>
      <c r="C31" s="177" t="s">
        <v>64</v>
      </c>
      <c r="D31" s="157">
        <v>2817791</v>
      </c>
      <c r="E31" s="158">
        <f t="shared" si="0"/>
        <v>2292770</v>
      </c>
      <c r="F31" s="158">
        <f t="shared" si="1"/>
        <v>1277615</v>
      </c>
      <c r="G31" s="159">
        <v>0</v>
      </c>
      <c r="H31" s="159">
        <v>0</v>
      </c>
      <c r="I31" s="159">
        <v>1277615</v>
      </c>
      <c r="J31" s="159">
        <v>0</v>
      </c>
      <c r="K31" s="159">
        <v>0</v>
      </c>
      <c r="L31" s="159">
        <v>1015155</v>
      </c>
      <c r="M31" s="160">
        <f t="shared" si="3"/>
        <v>81.3676386928626</v>
      </c>
    </row>
    <row r="32" spans="1:13" ht="18.75" customHeight="1">
      <c r="A32" s="140">
        <v>710</v>
      </c>
      <c r="B32" s="178"/>
      <c r="C32" s="179" t="s">
        <v>68</v>
      </c>
      <c r="D32" s="174">
        <f>SUM(D33:D35)</f>
        <v>3624142</v>
      </c>
      <c r="E32" s="153">
        <f t="shared" si="0"/>
        <v>3617447</v>
      </c>
      <c r="F32" s="153">
        <f t="shared" si="1"/>
        <v>3554807</v>
      </c>
      <c r="G32" s="175">
        <f aca="true" t="shared" si="8" ref="G32:L32">SUM(G33:G35)</f>
        <v>2947004</v>
      </c>
      <c r="H32" s="175">
        <f t="shared" si="8"/>
        <v>0</v>
      </c>
      <c r="I32" s="175">
        <f t="shared" si="8"/>
        <v>607803</v>
      </c>
      <c r="J32" s="175">
        <f t="shared" si="8"/>
        <v>0</v>
      </c>
      <c r="K32" s="175">
        <f t="shared" si="8"/>
        <v>0</v>
      </c>
      <c r="L32" s="175">
        <f t="shared" si="8"/>
        <v>62640</v>
      </c>
      <c r="M32" s="154">
        <f t="shared" si="3"/>
        <v>99.81526662034766</v>
      </c>
    </row>
    <row r="33" spans="1:13" ht="25.5" customHeight="1">
      <c r="A33" s="287"/>
      <c r="B33" s="176">
        <v>71003</v>
      </c>
      <c r="C33" s="177" t="s">
        <v>149</v>
      </c>
      <c r="D33" s="157">
        <v>3215000</v>
      </c>
      <c r="E33" s="158">
        <f t="shared" si="0"/>
        <v>3212217</v>
      </c>
      <c r="F33" s="158">
        <f t="shared" si="1"/>
        <v>3149577</v>
      </c>
      <c r="G33" s="159">
        <v>2631875</v>
      </c>
      <c r="H33" s="159">
        <v>0</v>
      </c>
      <c r="I33" s="159">
        <v>517702</v>
      </c>
      <c r="J33" s="159">
        <v>0</v>
      </c>
      <c r="K33" s="159">
        <v>0</v>
      </c>
      <c r="L33" s="159">
        <v>62640</v>
      </c>
      <c r="M33" s="160">
        <f t="shared" si="3"/>
        <v>99.91343701399688</v>
      </c>
    </row>
    <row r="34" spans="1:13" ht="27" customHeight="1">
      <c r="A34" s="288"/>
      <c r="B34" s="176">
        <v>71005</v>
      </c>
      <c r="C34" s="177" t="s">
        <v>118</v>
      </c>
      <c r="D34" s="157">
        <v>3000</v>
      </c>
      <c r="E34" s="158">
        <f t="shared" si="0"/>
        <v>2544</v>
      </c>
      <c r="F34" s="158">
        <f t="shared" si="1"/>
        <v>2544</v>
      </c>
      <c r="G34" s="159">
        <v>0</v>
      </c>
      <c r="H34" s="159">
        <v>0</v>
      </c>
      <c r="I34" s="159">
        <v>2544</v>
      </c>
      <c r="J34" s="159">
        <v>0</v>
      </c>
      <c r="K34" s="159">
        <v>0</v>
      </c>
      <c r="L34" s="159">
        <v>0</v>
      </c>
      <c r="M34" s="160">
        <f t="shared" si="3"/>
        <v>84.8</v>
      </c>
    </row>
    <row r="35" spans="1:13" ht="28.5" customHeight="1">
      <c r="A35" s="289"/>
      <c r="B35" s="176">
        <v>71012</v>
      </c>
      <c r="C35" s="177" t="s">
        <v>150</v>
      </c>
      <c r="D35" s="157">
        <v>406142</v>
      </c>
      <c r="E35" s="158">
        <f t="shared" si="0"/>
        <v>402686</v>
      </c>
      <c r="F35" s="158">
        <f t="shared" si="1"/>
        <v>402686</v>
      </c>
      <c r="G35" s="159">
        <v>315129</v>
      </c>
      <c r="H35" s="159">
        <v>0</v>
      </c>
      <c r="I35" s="159">
        <v>87557</v>
      </c>
      <c r="J35" s="159">
        <v>0</v>
      </c>
      <c r="K35" s="159">
        <v>0</v>
      </c>
      <c r="L35" s="159">
        <v>0</v>
      </c>
      <c r="M35" s="160">
        <f t="shared" si="3"/>
        <v>99.1490660901852</v>
      </c>
    </row>
    <row r="36" spans="1:13" ht="15" customHeight="1">
      <c r="A36" s="140">
        <v>730</v>
      </c>
      <c r="B36" s="178"/>
      <c r="C36" s="179" t="s">
        <v>69</v>
      </c>
      <c r="D36" s="174">
        <f>D37</f>
        <v>5191547</v>
      </c>
      <c r="E36" s="153">
        <f t="shared" si="0"/>
        <v>4299472</v>
      </c>
      <c r="F36" s="153">
        <f t="shared" si="1"/>
        <v>4299472</v>
      </c>
      <c r="G36" s="175">
        <f aca="true" t="shared" si="9" ref="G36:L36">G37</f>
        <v>0</v>
      </c>
      <c r="H36" s="175">
        <f t="shared" si="9"/>
        <v>4298807</v>
      </c>
      <c r="I36" s="175">
        <f t="shared" si="9"/>
        <v>665</v>
      </c>
      <c r="J36" s="175">
        <f t="shared" si="9"/>
        <v>0</v>
      </c>
      <c r="K36" s="175">
        <f t="shared" si="9"/>
        <v>0</v>
      </c>
      <c r="L36" s="175">
        <f t="shared" si="9"/>
        <v>0</v>
      </c>
      <c r="M36" s="154">
        <f t="shared" si="3"/>
        <v>82.81677889076224</v>
      </c>
    </row>
    <row r="37" spans="1:13" ht="15.75" customHeight="1">
      <c r="A37" s="166"/>
      <c r="B37" s="176">
        <v>73095</v>
      </c>
      <c r="C37" s="177" t="s">
        <v>70</v>
      </c>
      <c r="D37" s="157">
        <v>5191547</v>
      </c>
      <c r="E37" s="158">
        <f t="shared" si="0"/>
        <v>4299472</v>
      </c>
      <c r="F37" s="158">
        <f t="shared" si="1"/>
        <v>4299472</v>
      </c>
      <c r="G37" s="159">
        <v>0</v>
      </c>
      <c r="H37" s="159">
        <v>4298807</v>
      </c>
      <c r="I37" s="159">
        <v>665</v>
      </c>
      <c r="J37" s="159">
        <v>0</v>
      </c>
      <c r="K37" s="159">
        <v>0</v>
      </c>
      <c r="L37" s="159">
        <v>0</v>
      </c>
      <c r="M37" s="160">
        <f t="shared" si="3"/>
        <v>82.81677889076224</v>
      </c>
    </row>
    <row r="38" spans="1:13" ht="24">
      <c r="A38" s="142">
        <v>750</v>
      </c>
      <c r="B38" s="178"/>
      <c r="C38" s="179" t="s">
        <v>71</v>
      </c>
      <c r="D38" s="174">
        <f>SUM(D39:D44)</f>
        <v>35117951</v>
      </c>
      <c r="E38" s="153">
        <f t="shared" si="0"/>
        <v>30731451</v>
      </c>
      <c r="F38" s="153">
        <f t="shared" si="1"/>
        <v>23562537</v>
      </c>
      <c r="G38" s="175">
        <f aca="true" t="shared" si="10" ref="G38:L38">SUM(G39:G44)</f>
        <v>15178819</v>
      </c>
      <c r="H38" s="175">
        <f t="shared" si="10"/>
        <v>317092</v>
      </c>
      <c r="I38" s="175">
        <f t="shared" si="10"/>
        <v>8066626</v>
      </c>
      <c r="J38" s="175">
        <f t="shared" si="10"/>
        <v>0</v>
      </c>
      <c r="K38" s="175">
        <f t="shared" si="10"/>
        <v>0</v>
      </c>
      <c r="L38" s="175">
        <f t="shared" si="10"/>
        <v>7168914</v>
      </c>
      <c r="M38" s="154">
        <f t="shared" si="3"/>
        <v>87.5092370850452</v>
      </c>
    </row>
    <row r="39" spans="1:13" ht="16.5" customHeight="1">
      <c r="A39" s="293"/>
      <c r="B39" s="176">
        <v>75011</v>
      </c>
      <c r="C39" s="177" t="s">
        <v>151</v>
      </c>
      <c r="D39" s="157">
        <v>425000</v>
      </c>
      <c r="E39" s="158">
        <f t="shared" si="0"/>
        <v>341317</v>
      </c>
      <c r="F39" s="158">
        <f t="shared" si="1"/>
        <v>341317</v>
      </c>
      <c r="G39" s="159">
        <v>308107</v>
      </c>
      <c r="H39" s="159">
        <v>0</v>
      </c>
      <c r="I39" s="159">
        <v>33210</v>
      </c>
      <c r="J39" s="159">
        <v>0</v>
      </c>
      <c r="K39" s="159">
        <v>0</v>
      </c>
      <c r="L39" s="159">
        <v>0</v>
      </c>
      <c r="M39" s="160">
        <f t="shared" si="3"/>
        <v>80.30988235294117</v>
      </c>
    </row>
    <row r="40" spans="1:13" ht="25.5" customHeight="1">
      <c r="A40" s="293"/>
      <c r="B40" s="176">
        <v>75017</v>
      </c>
      <c r="C40" s="177" t="s">
        <v>152</v>
      </c>
      <c r="D40" s="157">
        <v>900000</v>
      </c>
      <c r="E40" s="158">
        <f t="shared" si="0"/>
        <v>748270</v>
      </c>
      <c r="F40" s="158">
        <f t="shared" si="1"/>
        <v>748270</v>
      </c>
      <c r="G40" s="159">
        <v>0</v>
      </c>
      <c r="H40" s="159">
        <v>0</v>
      </c>
      <c r="I40" s="159">
        <v>748270</v>
      </c>
      <c r="J40" s="159">
        <v>0</v>
      </c>
      <c r="K40" s="159">
        <v>0</v>
      </c>
      <c r="L40" s="159">
        <v>0</v>
      </c>
      <c r="M40" s="160">
        <f t="shared" si="3"/>
        <v>83.14111111111112</v>
      </c>
    </row>
    <row r="41" spans="1:13" ht="16.5" customHeight="1">
      <c r="A41" s="293"/>
      <c r="B41" s="176">
        <v>75018</v>
      </c>
      <c r="C41" s="177" t="s">
        <v>153</v>
      </c>
      <c r="D41" s="157">
        <v>26839061</v>
      </c>
      <c r="E41" s="158">
        <f t="shared" si="0"/>
        <v>22956364</v>
      </c>
      <c r="F41" s="158">
        <f t="shared" si="1"/>
        <v>18627343</v>
      </c>
      <c r="G41" s="159">
        <v>14732126</v>
      </c>
      <c r="H41" s="159">
        <v>0</v>
      </c>
      <c r="I41" s="159">
        <v>3895217</v>
      </c>
      <c r="J41" s="159">
        <v>0</v>
      </c>
      <c r="K41" s="159">
        <v>0</v>
      </c>
      <c r="L41" s="159">
        <v>4329021</v>
      </c>
      <c r="M41" s="160">
        <f t="shared" si="3"/>
        <v>85.53340968225379</v>
      </c>
    </row>
    <row r="42" spans="1:13" ht="16.5" customHeight="1">
      <c r="A42" s="293"/>
      <c r="B42" s="176">
        <v>75046</v>
      </c>
      <c r="C42" s="177" t="s">
        <v>72</v>
      </c>
      <c r="D42" s="157">
        <v>50000</v>
      </c>
      <c r="E42" s="158">
        <f t="shared" si="0"/>
        <v>42660</v>
      </c>
      <c r="F42" s="158">
        <f t="shared" si="1"/>
        <v>42660</v>
      </c>
      <c r="G42" s="159">
        <v>34040</v>
      </c>
      <c r="H42" s="159">
        <v>0</v>
      </c>
      <c r="I42" s="159">
        <v>8620</v>
      </c>
      <c r="J42" s="159">
        <v>0</v>
      </c>
      <c r="K42" s="159">
        <v>0</v>
      </c>
      <c r="L42" s="159">
        <v>0</v>
      </c>
      <c r="M42" s="160">
        <f t="shared" si="3"/>
        <v>85.32</v>
      </c>
    </row>
    <row r="43" spans="1:13" ht="26.25" customHeight="1">
      <c r="A43" s="293"/>
      <c r="B43" s="176">
        <v>75075</v>
      </c>
      <c r="C43" s="177" t="s">
        <v>119</v>
      </c>
      <c r="D43" s="157">
        <v>2577384</v>
      </c>
      <c r="E43" s="158">
        <f t="shared" si="0"/>
        <v>2391792</v>
      </c>
      <c r="F43" s="158">
        <f t="shared" si="1"/>
        <v>2286496</v>
      </c>
      <c r="G43" s="159">
        <v>82301</v>
      </c>
      <c r="H43" s="159">
        <v>0</v>
      </c>
      <c r="I43" s="159">
        <v>2204195</v>
      </c>
      <c r="J43" s="159">
        <v>0</v>
      </c>
      <c r="K43" s="159">
        <v>0</v>
      </c>
      <c r="L43" s="159">
        <v>105296</v>
      </c>
      <c r="M43" s="160">
        <f t="shared" si="3"/>
        <v>92.79921036213463</v>
      </c>
    </row>
    <row r="44" spans="1:13" ht="16.5" customHeight="1">
      <c r="A44" s="293"/>
      <c r="B44" s="176">
        <v>75095</v>
      </c>
      <c r="C44" s="177" t="s">
        <v>70</v>
      </c>
      <c r="D44" s="157">
        <v>4326506</v>
      </c>
      <c r="E44" s="158">
        <f t="shared" si="0"/>
        <v>4251048</v>
      </c>
      <c r="F44" s="158">
        <f t="shared" si="1"/>
        <v>1516451</v>
      </c>
      <c r="G44" s="159">
        <v>22245</v>
      </c>
      <c r="H44" s="159">
        <v>317092</v>
      </c>
      <c r="I44" s="159">
        <v>1177114</v>
      </c>
      <c r="J44" s="159">
        <v>0</v>
      </c>
      <c r="K44" s="159">
        <v>0</v>
      </c>
      <c r="L44" s="159">
        <v>2734597</v>
      </c>
      <c r="M44" s="160">
        <f t="shared" si="3"/>
        <v>98.25591366335792</v>
      </c>
    </row>
    <row r="45" spans="1:13" s="181" customFormat="1" ht="61.5" customHeight="1">
      <c r="A45" s="141">
        <v>751</v>
      </c>
      <c r="B45" s="178"/>
      <c r="C45" s="180" t="s">
        <v>242</v>
      </c>
      <c r="D45" s="174">
        <f>D46</f>
        <v>459345</v>
      </c>
      <c r="E45" s="152">
        <f t="shared" si="0"/>
        <v>231401</v>
      </c>
      <c r="F45" s="152">
        <f t="shared" si="1"/>
        <v>231401</v>
      </c>
      <c r="G45" s="175">
        <f aca="true" t="shared" si="11" ref="G45:L45">G46</f>
        <v>146055</v>
      </c>
      <c r="H45" s="175">
        <f t="shared" si="11"/>
        <v>0</v>
      </c>
      <c r="I45" s="175">
        <f t="shared" si="11"/>
        <v>85346</v>
      </c>
      <c r="J45" s="175">
        <f t="shared" si="11"/>
        <v>0</v>
      </c>
      <c r="K45" s="175">
        <f t="shared" si="11"/>
        <v>0</v>
      </c>
      <c r="L45" s="175">
        <f t="shared" si="11"/>
        <v>0</v>
      </c>
      <c r="M45" s="154">
        <f>E45/D45%</f>
        <v>50.37629668332082</v>
      </c>
    </row>
    <row r="46" spans="1:13" ht="90.75" customHeight="1">
      <c r="A46" s="182"/>
      <c r="B46" s="176">
        <v>75109</v>
      </c>
      <c r="C46" s="177" t="s">
        <v>236</v>
      </c>
      <c r="D46" s="157">
        <v>459345</v>
      </c>
      <c r="E46" s="158">
        <f t="shared" si="0"/>
        <v>231401</v>
      </c>
      <c r="F46" s="158">
        <f t="shared" si="1"/>
        <v>231401</v>
      </c>
      <c r="G46" s="159">
        <v>146055</v>
      </c>
      <c r="H46" s="159"/>
      <c r="I46" s="159">
        <v>85346</v>
      </c>
      <c r="J46" s="159">
        <v>0</v>
      </c>
      <c r="K46" s="159">
        <v>0</v>
      </c>
      <c r="L46" s="159">
        <v>0</v>
      </c>
      <c r="M46" s="183">
        <f>E46/D46%</f>
        <v>50.37629668332082</v>
      </c>
    </row>
    <row r="47" spans="1:13" s="181" customFormat="1" ht="25.5" customHeight="1">
      <c r="A47" s="140">
        <v>757</v>
      </c>
      <c r="B47" s="178"/>
      <c r="C47" s="179" t="s">
        <v>120</v>
      </c>
      <c r="D47" s="174">
        <f>SUM(D48:D49)</f>
        <v>1518187</v>
      </c>
      <c r="E47" s="152">
        <f t="shared" si="0"/>
        <v>871757</v>
      </c>
      <c r="F47" s="152">
        <f t="shared" si="1"/>
        <v>871757</v>
      </c>
      <c r="G47" s="175">
        <f aca="true" t="shared" si="12" ref="G47:L47">SUM(G48:G49)</f>
        <v>0</v>
      </c>
      <c r="H47" s="175">
        <f t="shared" si="12"/>
        <v>0</v>
      </c>
      <c r="I47" s="175">
        <f t="shared" si="12"/>
        <v>23823</v>
      </c>
      <c r="J47" s="175">
        <f t="shared" si="12"/>
        <v>847934</v>
      </c>
      <c r="K47" s="175">
        <f t="shared" si="12"/>
        <v>0</v>
      </c>
      <c r="L47" s="175">
        <f t="shared" si="12"/>
        <v>0</v>
      </c>
      <c r="M47" s="154">
        <f t="shared" si="3"/>
        <v>57.4209237728949</v>
      </c>
    </row>
    <row r="48" spans="1:13" ht="51.75" customHeight="1">
      <c r="A48" s="287"/>
      <c r="B48" s="176">
        <v>75702</v>
      </c>
      <c r="C48" s="177" t="s">
        <v>121</v>
      </c>
      <c r="D48" s="157">
        <v>980000</v>
      </c>
      <c r="E48" s="158">
        <f t="shared" si="0"/>
        <v>871757</v>
      </c>
      <c r="F48" s="158">
        <f t="shared" si="1"/>
        <v>871757</v>
      </c>
      <c r="G48" s="159">
        <v>0</v>
      </c>
      <c r="H48" s="159">
        <v>0</v>
      </c>
      <c r="I48" s="159">
        <v>23823</v>
      </c>
      <c r="J48" s="159">
        <v>847934</v>
      </c>
      <c r="K48" s="159">
        <v>0</v>
      </c>
      <c r="L48" s="159">
        <v>0</v>
      </c>
      <c r="M48" s="160">
        <f t="shared" si="3"/>
        <v>88.95479591836735</v>
      </c>
    </row>
    <row r="49" spans="1:13" ht="64.5" customHeight="1">
      <c r="A49" s="289"/>
      <c r="B49" s="176">
        <v>75704</v>
      </c>
      <c r="C49" s="177" t="s">
        <v>122</v>
      </c>
      <c r="D49" s="157">
        <v>538187</v>
      </c>
      <c r="E49" s="158">
        <f t="shared" si="0"/>
        <v>0</v>
      </c>
      <c r="F49" s="158">
        <f t="shared" si="1"/>
        <v>0</v>
      </c>
      <c r="G49" s="159">
        <v>0</v>
      </c>
      <c r="H49" s="159">
        <v>0</v>
      </c>
      <c r="I49" s="159">
        <v>0</v>
      </c>
      <c r="J49" s="159">
        <v>0</v>
      </c>
      <c r="K49" s="159">
        <v>0</v>
      </c>
      <c r="L49" s="159">
        <v>0</v>
      </c>
      <c r="M49" s="160">
        <f t="shared" si="3"/>
        <v>0</v>
      </c>
    </row>
    <row r="50" spans="1:13" s="181" customFormat="1" ht="12">
      <c r="A50" s="140">
        <v>758</v>
      </c>
      <c r="B50" s="178"/>
      <c r="C50" s="179" t="s">
        <v>123</v>
      </c>
      <c r="D50" s="174">
        <f>D51</f>
        <v>123135</v>
      </c>
      <c r="E50" s="152">
        <f t="shared" si="0"/>
        <v>0</v>
      </c>
      <c r="F50" s="152">
        <f t="shared" si="1"/>
        <v>0</v>
      </c>
      <c r="G50" s="175">
        <f aca="true" t="shared" si="13" ref="G50:L50">G51</f>
        <v>0</v>
      </c>
      <c r="H50" s="175">
        <f t="shared" si="13"/>
        <v>0</v>
      </c>
      <c r="I50" s="175">
        <f t="shared" si="13"/>
        <v>0</v>
      </c>
      <c r="J50" s="175">
        <f t="shared" si="13"/>
        <v>0</v>
      </c>
      <c r="K50" s="175">
        <f t="shared" si="13"/>
        <v>0</v>
      </c>
      <c r="L50" s="175">
        <f t="shared" si="13"/>
        <v>0</v>
      </c>
      <c r="M50" s="154">
        <f t="shared" si="3"/>
        <v>0</v>
      </c>
    </row>
    <row r="51" spans="1:13" ht="15.75" customHeight="1">
      <c r="A51" s="166"/>
      <c r="B51" s="176">
        <v>75818</v>
      </c>
      <c r="C51" s="177" t="s">
        <v>124</v>
      </c>
      <c r="D51" s="157">
        <v>123135</v>
      </c>
      <c r="E51" s="158">
        <f t="shared" si="0"/>
        <v>0</v>
      </c>
      <c r="F51" s="158">
        <f t="shared" si="1"/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0</v>
      </c>
      <c r="M51" s="160">
        <f t="shared" si="3"/>
        <v>0</v>
      </c>
    </row>
    <row r="52" spans="1:13" s="181" customFormat="1" ht="12">
      <c r="A52" s="140">
        <v>801</v>
      </c>
      <c r="B52" s="178"/>
      <c r="C52" s="179" t="s">
        <v>82</v>
      </c>
      <c r="D52" s="174">
        <f>SUM(D53:D64)</f>
        <v>50010792</v>
      </c>
      <c r="E52" s="152">
        <f t="shared" si="0"/>
        <v>49248087</v>
      </c>
      <c r="F52" s="152">
        <f t="shared" si="1"/>
        <v>42266935</v>
      </c>
      <c r="G52" s="175">
        <f aca="true" t="shared" si="14" ref="G52:L52">SUM(G53:G64)</f>
        <v>32059496</v>
      </c>
      <c r="H52" s="175">
        <f t="shared" si="14"/>
        <v>832752</v>
      </c>
      <c r="I52" s="175">
        <f t="shared" si="14"/>
        <v>9374687</v>
      </c>
      <c r="J52" s="175">
        <f t="shared" si="14"/>
        <v>0</v>
      </c>
      <c r="K52" s="175">
        <f t="shared" si="14"/>
        <v>0</v>
      </c>
      <c r="L52" s="175">
        <f t="shared" si="14"/>
        <v>6981152</v>
      </c>
      <c r="M52" s="154">
        <f t="shared" si="3"/>
        <v>98.47491917344561</v>
      </c>
    </row>
    <row r="53" spans="1:13" ht="17.25" customHeight="1">
      <c r="A53" s="287"/>
      <c r="B53" s="184">
        <v>80101</v>
      </c>
      <c r="C53" s="185" t="s">
        <v>243</v>
      </c>
      <c r="D53" s="186">
        <v>4820000</v>
      </c>
      <c r="E53" s="158">
        <f t="shared" si="0"/>
        <v>4634637</v>
      </c>
      <c r="F53" s="158">
        <f t="shared" si="1"/>
        <v>664470</v>
      </c>
      <c r="G53" s="187">
        <v>0</v>
      </c>
      <c r="H53" s="187">
        <v>664470</v>
      </c>
      <c r="I53" s="187">
        <v>0</v>
      </c>
      <c r="J53" s="187">
        <v>0</v>
      </c>
      <c r="K53" s="187">
        <v>0</v>
      </c>
      <c r="L53" s="187">
        <v>3970167</v>
      </c>
      <c r="M53" s="160">
        <f t="shared" si="3"/>
        <v>96.15429460580913</v>
      </c>
    </row>
    <row r="54" spans="1:13" ht="25.5" customHeight="1">
      <c r="A54" s="288"/>
      <c r="B54" s="176">
        <v>80102</v>
      </c>
      <c r="C54" s="177" t="s">
        <v>125</v>
      </c>
      <c r="D54" s="157">
        <v>3106764</v>
      </c>
      <c r="E54" s="158">
        <f t="shared" si="0"/>
        <v>3105552</v>
      </c>
      <c r="F54" s="158">
        <f t="shared" si="1"/>
        <v>3105552</v>
      </c>
      <c r="G54" s="159">
        <v>2715329</v>
      </c>
      <c r="H54" s="159">
        <v>0</v>
      </c>
      <c r="I54" s="159">
        <v>390223</v>
      </c>
      <c r="J54" s="159">
        <v>0</v>
      </c>
      <c r="K54" s="159">
        <v>0</v>
      </c>
      <c r="L54" s="159">
        <v>0</v>
      </c>
      <c r="M54" s="160">
        <f t="shared" si="3"/>
        <v>99.96098834671703</v>
      </c>
    </row>
    <row r="55" spans="1:13" ht="15.75" customHeight="1">
      <c r="A55" s="288"/>
      <c r="B55" s="176">
        <v>80104</v>
      </c>
      <c r="C55" s="177" t="s">
        <v>244</v>
      </c>
      <c r="D55" s="157">
        <v>70000</v>
      </c>
      <c r="E55" s="158">
        <f t="shared" si="0"/>
        <v>68282</v>
      </c>
      <c r="F55" s="158">
        <f t="shared" si="1"/>
        <v>68282</v>
      </c>
      <c r="G55" s="159">
        <v>0</v>
      </c>
      <c r="H55" s="159">
        <v>68282</v>
      </c>
      <c r="I55" s="159">
        <v>0</v>
      </c>
      <c r="J55" s="159">
        <v>0</v>
      </c>
      <c r="K55" s="159">
        <v>0</v>
      </c>
      <c r="L55" s="159">
        <v>0</v>
      </c>
      <c r="M55" s="160">
        <f t="shared" si="3"/>
        <v>97.54571428571428</v>
      </c>
    </row>
    <row r="56" spans="1:13" ht="15.75" customHeight="1">
      <c r="A56" s="288"/>
      <c r="B56" s="176">
        <v>80110</v>
      </c>
      <c r="C56" s="177" t="s">
        <v>245</v>
      </c>
      <c r="D56" s="157">
        <v>1560000</v>
      </c>
      <c r="E56" s="158">
        <f t="shared" si="0"/>
        <v>1544723</v>
      </c>
      <c r="F56" s="158">
        <f t="shared" si="1"/>
        <v>0</v>
      </c>
      <c r="G56" s="159">
        <v>0</v>
      </c>
      <c r="H56" s="159">
        <v>0</v>
      </c>
      <c r="I56" s="159">
        <v>0</v>
      </c>
      <c r="J56" s="159">
        <v>0</v>
      </c>
      <c r="K56" s="159">
        <v>0</v>
      </c>
      <c r="L56" s="159">
        <v>1544723</v>
      </c>
      <c r="M56" s="160">
        <f t="shared" si="3"/>
        <v>99.02070512820512</v>
      </c>
    </row>
    <row r="57" spans="1:13" ht="16.5" customHeight="1">
      <c r="A57" s="288"/>
      <c r="B57" s="176">
        <v>80111</v>
      </c>
      <c r="C57" s="177" t="s">
        <v>126</v>
      </c>
      <c r="D57" s="157">
        <v>843400</v>
      </c>
      <c r="E57" s="158">
        <f t="shared" si="0"/>
        <v>841934</v>
      </c>
      <c r="F57" s="158">
        <f t="shared" si="1"/>
        <v>841934</v>
      </c>
      <c r="G57" s="159">
        <v>780250</v>
      </c>
      <c r="H57" s="159">
        <v>0</v>
      </c>
      <c r="I57" s="159">
        <v>61684</v>
      </c>
      <c r="J57" s="159">
        <v>0</v>
      </c>
      <c r="K57" s="159">
        <v>0</v>
      </c>
      <c r="L57" s="159">
        <v>0</v>
      </c>
      <c r="M57" s="160">
        <f t="shared" si="3"/>
        <v>99.82617974863648</v>
      </c>
    </row>
    <row r="58" spans="1:13" ht="16.5" customHeight="1">
      <c r="A58" s="288"/>
      <c r="B58" s="176">
        <v>80120</v>
      </c>
      <c r="C58" s="177" t="s">
        <v>246</v>
      </c>
      <c r="D58" s="157">
        <v>50000</v>
      </c>
      <c r="E58" s="158">
        <f t="shared" si="0"/>
        <v>50000</v>
      </c>
      <c r="F58" s="158">
        <f t="shared" si="1"/>
        <v>50000</v>
      </c>
      <c r="G58" s="159">
        <v>0</v>
      </c>
      <c r="H58" s="159">
        <v>50000</v>
      </c>
      <c r="I58" s="159">
        <v>0</v>
      </c>
      <c r="J58" s="159">
        <v>0</v>
      </c>
      <c r="K58" s="159">
        <v>0</v>
      </c>
      <c r="L58" s="159">
        <v>0</v>
      </c>
      <c r="M58" s="160">
        <f t="shared" si="3"/>
        <v>100</v>
      </c>
    </row>
    <row r="59" spans="1:13" ht="16.5" customHeight="1">
      <c r="A59" s="288"/>
      <c r="B59" s="176">
        <v>80130</v>
      </c>
      <c r="C59" s="177" t="s">
        <v>83</v>
      </c>
      <c r="D59" s="157">
        <v>14900151</v>
      </c>
      <c r="E59" s="158">
        <f t="shared" si="0"/>
        <v>14832826</v>
      </c>
      <c r="F59" s="158">
        <f t="shared" si="1"/>
        <v>14572482</v>
      </c>
      <c r="G59" s="159">
        <v>10910684</v>
      </c>
      <c r="H59" s="159">
        <v>50000</v>
      </c>
      <c r="I59" s="159">
        <v>3611798</v>
      </c>
      <c r="J59" s="159">
        <v>0</v>
      </c>
      <c r="K59" s="159">
        <v>0</v>
      </c>
      <c r="L59" s="159">
        <v>260344</v>
      </c>
      <c r="M59" s="160">
        <f t="shared" si="3"/>
        <v>99.54815894147649</v>
      </c>
    </row>
    <row r="60" spans="1:13" ht="25.5" customHeight="1">
      <c r="A60" s="288"/>
      <c r="B60" s="176">
        <v>80131</v>
      </c>
      <c r="C60" s="177" t="s">
        <v>147</v>
      </c>
      <c r="D60" s="157">
        <v>1171269</v>
      </c>
      <c r="E60" s="158">
        <f t="shared" si="0"/>
        <v>1171257</v>
      </c>
      <c r="F60" s="158">
        <f t="shared" si="1"/>
        <v>1171257</v>
      </c>
      <c r="G60" s="159">
        <v>902187</v>
      </c>
      <c r="H60" s="159">
        <v>0</v>
      </c>
      <c r="I60" s="159">
        <v>269070</v>
      </c>
      <c r="J60" s="159">
        <v>0</v>
      </c>
      <c r="K60" s="159">
        <v>0</v>
      </c>
      <c r="L60" s="159">
        <v>0</v>
      </c>
      <c r="M60" s="160">
        <f t="shared" si="3"/>
        <v>99.99897547019515</v>
      </c>
    </row>
    <row r="61" spans="1:13" ht="26.25" customHeight="1">
      <c r="A61" s="288"/>
      <c r="B61" s="176">
        <v>80141</v>
      </c>
      <c r="C61" s="188" t="s">
        <v>145</v>
      </c>
      <c r="D61" s="157">
        <v>10597666</v>
      </c>
      <c r="E61" s="158">
        <f t="shared" si="0"/>
        <v>10471858</v>
      </c>
      <c r="F61" s="158">
        <f t="shared" si="1"/>
        <v>10061858</v>
      </c>
      <c r="G61" s="159">
        <v>8014097</v>
      </c>
      <c r="H61" s="159">
        <v>0</v>
      </c>
      <c r="I61" s="159">
        <v>2047761</v>
      </c>
      <c r="J61" s="159">
        <v>0</v>
      </c>
      <c r="K61" s="159">
        <v>0</v>
      </c>
      <c r="L61" s="159">
        <v>410000</v>
      </c>
      <c r="M61" s="160">
        <f t="shared" si="3"/>
        <v>98.8128706830353</v>
      </c>
    </row>
    <row r="62" spans="1:13" ht="27.75" customHeight="1">
      <c r="A62" s="288"/>
      <c r="B62" s="176">
        <v>80146</v>
      </c>
      <c r="C62" s="188" t="s">
        <v>84</v>
      </c>
      <c r="D62" s="157">
        <v>4791515</v>
      </c>
      <c r="E62" s="158">
        <f t="shared" si="0"/>
        <v>4786224</v>
      </c>
      <c r="F62" s="158">
        <f t="shared" si="1"/>
        <v>4702224</v>
      </c>
      <c r="G62" s="159">
        <v>4193483</v>
      </c>
      <c r="H62" s="159">
        <v>0</v>
      </c>
      <c r="I62" s="159">
        <v>508741</v>
      </c>
      <c r="J62" s="159">
        <v>0</v>
      </c>
      <c r="K62" s="159">
        <v>0</v>
      </c>
      <c r="L62" s="159">
        <v>84000</v>
      </c>
      <c r="M62" s="160">
        <f t="shared" si="3"/>
        <v>99.88957563526358</v>
      </c>
    </row>
    <row r="63" spans="1:13" ht="16.5" customHeight="1">
      <c r="A63" s="288"/>
      <c r="B63" s="176">
        <v>80147</v>
      </c>
      <c r="C63" s="156" t="s">
        <v>146</v>
      </c>
      <c r="D63" s="157">
        <v>7819819</v>
      </c>
      <c r="E63" s="158">
        <f t="shared" si="0"/>
        <v>7463886</v>
      </c>
      <c r="F63" s="158">
        <f t="shared" si="1"/>
        <v>6751968</v>
      </c>
      <c r="G63" s="159">
        <v>4541386</v>
      </c>
      <c r="H63" s="159">
        <v>0</v>
      </c>
      <c r="I63" s="159">
        <v>2210582</v>
      </c>
      <c r="J63" s="159">
        <v>0</v>
      </c>
      <c r="K63" s="159">
        <v>0</v>
      </c>
      <c r="L63" s="159">
        <v>711918</v>
      </c>
      <c r="M63" s="160">
        <f t="shared" si="3"/>
        <v>95.44832175783097</v>
      </c>
    </row>
    <row r="64" spans="1:13" ht="16.5" customHeight="1">
      <c r="A64" s="289"/>
      <c r="B64" s="176">
        <v>80195</v>
      </c>
      <c r="C64" s="188" t="s">
        <v>70</v>
      </c>
      <c r="D64" s="157">
        <v>280208</v>
      </c>
      <c r="E64" s="158">
        <f t="shared" si="0"/>
        <v>276908</v>
      </c>
      <c r="F64" s="158">
        <f t="shared" si="1"/>
        <v>276908</v>
      </c>
      <c r="G64" s="159">
        <v>2080</v>
      </c>
      <c r="H64" s="159">
        <v>0</v>
      </c>
      <c r="I64" s="159">
        <v>274828</v>
      </c>
      <c r="J64" s="159">
        <v>0</v>
      </c>
      <c r="K64" s="159">
        <v>0</v>
      </c>
      <c r="L64" s="159">
        <v>0</v>
      </c>
      <c r="M64" s="160">
        <f t="shared" si="3"/>
        <v>98.82230343173643</v>
      </c>
    </row>
    <row r="65" spans="1:13" s="181" customFormat="1" ht="16.5" customHeight="1">
      <c r="A65" s="140">
        <v>803</v>
      </c>
      <c r="B65" s="178"/>
      <c r="C65" s="162" t="s">
        <v>85</v>
      </c>
      <c r="D65" s="174">
        <f>SUM(D66:D67)</f>
        <v>6242410</v>
      </c>
      <c r="E65" s="152">
        <f t="shared" si="0"/>
        <v>5883036</v>
      </c>
      <c r="F65" s="152">
        <f t="shared" si="1"/>
        <v>5883036</v>
      </c>
      <c r="G65" s="175">
        <f aca="true" t="shared" si="15" ref="G65:L65">SUM(G66:G67)</f>
        <v>0</v>
      </c>
      <c r="H65" s="175">
        <f t="shared" si="15"/>
        <v>5883036</v>
      </c>
      <c r="I65" s="175">
        <f t="shared" si="15"/>
        <v>0</v>
      </c>
      <c r="J65" s="175">
        <f t="shared" si="15"/>
        <v>0</v>
      </c>
      <c r="K65" s="175">
        <f t="shared" si="15"/>
        <v>0</v>
      </c>
      <c r="L65" s="175">
        <f t="shared" si="15"/>
        <v>0</v>
      </c>
      <c r="M65" s="154">
        <f t="shared" si="3"/>
        <v>94.24302472923118</v>
      </c>
    </row>
    <row r="66" spans="1:13" ht="25.5" customHeight="1">
      <c r="A66" s="287"/>
      <c r="B66" s="176">
        <v>80309</v>
      </c>
      <c r="C66" s="188" t="s">
        <v>86</v>
      </c>
      <c r="D66" s="157">
        <v>5342410</v>
      </c>
      <c r="E66" s="158">
        <f t="shared" si="0"/>
        <v>4983036</v>
      </c>
      <c r="F66" s="158">
        <f t="shared" si="1"/>
        <v>4983036</v>
      </c>
      <c r="G66" s="159">
        <v>0</v>
      </c>
      <c r="H66" s="159">
        <v>4983036</v>
      </c>
      <c r="I66" s="159">
        <v>0</v>
      </c>
      <c r="J66" s="159">
        <v>0</v>
      </c>
      <c r="K66" s="159">
        <v>0</v>
      </c>
      <c r="L66" s="159">
        <v>0</v>
      </c>
      <c r="M66" s="160">
        <f t="shared" si="3"/>
        <v>93.27318569709176</v>
      </c>
    </row>
    <row r="67" spans="1:13" ht="16.5" customHeight="1">
      <c r="A67" s="289"/>
      <c r="B67" s="176">
        <v>80395</v>
      </c>
      <c r="C67" s="177" t="s">
        <v>70</v>
      </c>
      <c r="D67" s="157">
        <v>900000</v>
      </c>
      <c r="E67" s="158">
        <f t="shared" si="0"/>
        <v>900000</v>
      </c>
      <c r="F67" s="158">
        <f t="shared" si="1"/>
        <v>900000</v>
      </c>
      <c r="G67" s="159">
        <v>0</v>
      </c>
      <c r="H67" s="159">
        <v>900000</v>
      </c>
      <c r="I67" s="159">
        <v>0</v>
      </c>
      <c r="J67" s="159">
        <v>0</v>
      </c>
      <c r="K67" s="159">
        <v>0</v>
      </c>
      <c r="L67" s="159">
        <v>0</v>
      </c>
      <c r="M67" s="160">
        <f t="shared" si="3"/>
        <v>100</v>
      </c>
    </row>
    <row r="68" spans="1:13" s="181" customFormat="1" ht="16.5" customHeight="1">
      <c r="A68" s="140">
        <v>851</v>
      </c>
      <c r="B68" s="178"/>
      <c r="C68" s="179" t="s">
        <v>87</v>
      </c>
      <c r="D68" s="174">
        <f>SUM(D69:D77)</f>
        <v>33089046</v>
      </c>
      <c r="E68" s="152">
        <f t="shared" si="0"/>
        <v>32294497</v>
      </c>
      <c r="F68" s="152">
        <f t="shared" si="1"/>
        <v>7107273</v>
      </c>
      <c r="G68" s="175">
        <f aca="true" t="shared" si="16" ref="G68:L68">SUM(G69:G77)</f>
        <v>0</v>
      </c>
      <c r="H68" s="175">
        <f t="shared" si="16"/>
        <v>2238403</v>
      </c>
      <c r="I68" s="175">
        <f t="shared" si="16"/>
        <v>4868870</v>
      </c>
      <c r="J68" s="175">
        <f t="shared" si="16"/>
        <v>0</v>
      </c>
      <c r="K68" s="175">
        <f t="shared" si="16"/>
        <v>0</v>
      </c>
      <c r="L68" s="175">
        <f t="shared" si="16"/>
        <v>25187224</v>
      </c>
      <c r="M68" s="154">
        <f t="shared" si="3"/>
        <v>97.59875518925507</v>
      </c>
    </row>
    <row r="69" spans="1:13" ht="16.5" customHeight="1">
      <c r="A69" s="287"/>
      <c r="B69" s="176">
        <v>85111</v>
      </c>
      <c r="C69" s="177" t="s">
        <v>88</v>
      </c>
      <c r="D69" s="157">
        <v>20324961</v>
      </c>
      <c r="E69" s="158">
        <f t="shared" si="0"/>
        <v>19922215</v>
      </c>
      <c r="F69" s="158">
        <f t="shared" si="1"/>
        <v>319694</v>
      </c>
      <c r="G69" s="159">
        <v>0</v>
      </c>
      <c r="H69" s="159">
        <v>319694</v>
      </c>
      <c r="I69" s="159">
        <v>0</v>
      </c>
      <c r="J69" s="159">
        <v>0</v>
      </c>
      <c r="K69" s="159">
        <v>0</v>
      </c>
      <c r="L69" s="159">
        <v>19602521</v>
      </c>
      <c r="M69" s="160">
        <f t="shared" si="3"/>
        <v>98.01846606249332</v>
      </c>
    </row>
    <row r="70" spans="1:13" ht="16.5" customHeight="1">
      <c r="A70" s="288"/>
      <c r="B70" s="176">
        <v>85120</v>
      </c>
      <c r="C70" s="177" t="s">
        <v>89</v>
      </c>
      <c r="D70" s="157">
        <v>2706273</v>
      </c>
      <c r="E70" s="158">
        <f t="shared" si="0"/>
        <v>2706271</v>
      </c>
      <c r="F70" s="158">
        <f t="shared" si="1"/>
        <v>0</v>
      </c>
      <c r="G70" s="159">
        <v>0</v>
      </c>
      <c r="H70" s="159">
        <v>0</v>
      </c>
      <c r="I70" s="159">
        <v>0</v>
      </c>
      <c r="J70" s="159">
        <v>0</v>
      </c>
      <c r="K70" s="159">
        <v>0</v>
      </c>
      <c r="L70" s="159">
        <v>2706271</v>
      </c>
      <c r="M70" s="160">
        <f t="shared" si="3"/>
        <v>99.99992609762577</v>
      </c>
    </row>
    <row r="71" spans="1:13" ht="16.5" customHeight="1">
      <c r="A71" s="288"/>
      <c r="B71" s="176">
        <v>85121</v>
      </c>
      <c r="C71" s="177" t="s">
        <v>127</v>
      </c>
      <c r="D71" s="157">
        <v>725000</v>
      </c>
      <c r="E71" s="158">
        <f t="shared" si="0"/>
        <v>725000</v>
      </c>
      <c r="F71" s="158">
        <f t="shared" si="1"/>
        <v>25000</v>
      </c>
      <c r="G71" s="159">
        <v>0</v>
      </c>
      <c r="H71" s="159">
        <v>25000</v>
      </c>
      <c r="I71" s="159">
        <v>0</v>
      </c>
      <c r="J71" s="159">
        <v>0</v>
      </c>
      <c r="K71" s="159">
        <v>0</v>
      </c>
      <c r="L71" s="159">
        <v>700000</v>
      </c>
      <c r="M71" s="160">
        <f t="shared" si="3"/>
        <v>100</v>
      </c>
    </row>
    <row r="72" spans="1:13" ht="16.5" customHeight="1">
      <c r="A72" s="288"/>
      <c r="B72" s="176">
        <v>85141</v>
      </c>
      <c r="C72" s="177" t="s">
        <v>235</v>
      </c>
      <c r="D72" s="157">
        <v>662000</v>
      </c>
      <c r="E72" s="158">
        <f aca="true" t="shared" si="17" ref="E72:E104">F72+L72</f>
        <v>638334</v>
      </c>
      <c r="F72" s="158">
        <f aca="true" t="shared" si="18" ref="F72:F104">SUM(G72:J72)</f>
        <v>142261</v>
      </c>
      <c r="G72" s="159">
        <v>0</v>
      </c>
      <c r="H72" s="159">
        <v>142261</v>
      </c>
      <c r="I72" s="159">
        <v>0</v>
      </c>
      <c r="J72" s="159">
        <v>0</v>
      </c>
      <c r="K72" s="159">
        <v>0</v>
      </c>
      <c r="L72" s="159">
        <v>496073</v>
      </c>
      <c r="M72" s="160">
        <f t="shared" si="3"/>
        <v>96.4250755287009</v>
      </c>
    </row>
    <row r="73" spans="1:13" ht="16.5" customHeight="1">
      <c r="A73" s="288"/>
      <c r="B73" s="176">
        <v>85148</v>
      </c>
      <c r="C73" s="177" t="s">
        <v>148</v>
      </c>
      <c r="D73" s="157">
        <v>3415859</v>
      </c>
      <c r="E73" s="158">
        <f t="shared" si="17"/>
        <v>3415859</v>
      </c>
      <c r="F73" s="158">
        <f t="shared" si="18"/>
        <v>1800000</v>
      </c>
      <c r="G73" s="159">
        <v>0</v>
      </c>
      <c r="H73" s="159">
        <v>800000</v>
      </c>
      <c r="I73" s="159">
        <v>1000000</v>
      </c>
      <c r="J73" s="159">
        <v>0</v>
      </c>
      <c r="K73" s="159">
        <v>0</v>
      </c>
      <c r="L73" s="159">
        <v>1615859</v>
      </c>
      <c r="M73" s="160">
        <f t="shared" si="3"/>
        <v>100.00000000000001</v>
      </c>
    </row>
    <row r="74" spans="1:13" ht="16.5" customHeight="1">
      <c r="A74" s="288"/>
      <c r="B74" s="176">
        <v>85153</v>
      </c>
      <c r="C74" s="177" t="s">
        <v>128</v>
      </c>
      <c r="D74" s="157">
        <v>60000</v>
      </c>
      <c r="E74" s="158">
        <f t="shared" si="17"/>
        <v>35380</v>
      </c>
      <c r="F74" s="158">
        <f t="shared" si="18"/>
        <v>35380</v>
      </c>
      <c r="G74" s="159">
        <v>0</v>
      </c>
      <c r="H74" s="159">
        <v>35000</v>
      </c>
      <c r="I74" s="159">
        <v>380</v>
      </c>
      <c r="J74" s="159">
        <v>0</v>
      </c>
      <c r="K74" s="159">
        <v>0</v>
      </c>
      <c r="L74" s="159">
        <v>0</v>
      </c>
      <c r="M74" s="160">
        <f t="shared" si="3"/>
        <v>58.96666666666667</v>
      </c>
    </row>
    <row r="75" spans="1:13" ht="25.5" customHeight="1">
      <c r="A75" s="288"/>
      <c r="B75" s="176">
        <v>85154</v>
      </c>
      <c r="C75" s="177" t="s">
        <v>129</v>
      </c>
      <c r="D75" s="157">
        <v>1190823</v>
      </c>
      <c r="E75" s="158">
        <f t="shared" si="17"/>
        <v>1079545</v>
      </c>
      <c r="F75" s="158">
        <f t="shared" si="18"/>
        <v>1013045</v>
      </c>
      <c r="G75" s="159">
        <v>0</v>
      </c>
      <c r="H75" s="159">
        <v>916448</v>
      </c>
      <c r="I75" s="159">
        <v>96597</v>
      </c>
      <c r="J75" s="159">
        <v>0</v>
      </c>
      <c r="K75" s="159">
        <v>0</v>
      </c>
      <c r="L75" s="159">
        <v>66500</v>
      </c>
      <c r="M75" s="160">
        <f t="shared" si="3"/>
        <v>90.65537027753075</v>
      </c>
    </row>
    <row r="76" spans="1:13" ht="63" customHeight="1">
      <c r="A76" s="288"/>
      <c r="B76" s="176">
        <v>85156</v>
      </c>
      <c r="C76" s="177" t="s">
        <v>144</v>
      </c>
      <c r="D76" s="157">
        <v>12050</v>
      </c>
      <c r="E76" s="158">
        <f t="shared" si="17"/>
        <v>12048</v>
      </c>
      <c r="F76" s="158">
        <f t="shared" si="18"/>
        <v>12048</v>
      </c>
      <c r="G76" s="159">
        <v>0</v>
      </c>
      <c r="H76" s="159">
        <v>0</v>
      </c>
      <c r="I76" s="159">
        <v>12048</v>
      </c>
      <c r="J76" s="159">
        <v>0</v>
      </c>
      <c r="K76" s="159">
        <v>0</v>
      </c>
      <c r="L76" s="159">
        <v>0</v>
      </c>
      <c r="M76" s="160">
        <f t="shared" si="3"/>
        <v>99.98340248962656</v>
      </c>
    </row>
    <row r="77" spans="1:13" ht="27" customHeight="1">
      <c r="A77" s="289"/>
      <c r="B77" s="176">
        <v>85157</v>
      </c>
      <c r="C77" s="177" t="s">
        <v>90</v>
      </c>
      <c r="D77" s="157">
        <v>3992080</v>
      </c>
      <c r="E77" s="158">
        <f t="shared" si="17"/>
        <v>3759845</v>
      </c>
      <c r="F77" s="158">
        <f t="shared" si="18"/>
        <v>3759845</v>
      </c>
      <c r="G77" s="159">
        <v>0</v>
      </c>
      <c r="H77" s="159">
        <v>0</v>
      </c>
      <c r="I77" s="159">
        <v>3759845</v>
      </c>
      <c r="J77" s="159">
        <v>0</v>
      </c>
      <c r="K77" s="159">
        <v>0</v>
      </c>
      <c r="L77" s="159">
        <v>0</v>
      </c>
      <c r="M77" s="160">
        <f t="shared" si="3"/>
        <v>94.18260656099075</v>
      </c>
    </row>
    <row r="78" spans="1:13" s="181" customFormat="1" ht="15" customHeight="1">
      <c r="A78" s="142">
        <v>852</v>
      </c>
      <c r="B78" s="178"/>
      <c r="C78" s="179" t="s">
        <v>91</v>
      </c>
      <c r="D78" s="174">
        <f>SUM(D79:D80)</f>
        <v>371000</v>
      </c>
      <c r="E78" s="152">
        <f t="shared" si="17"/>
        <v>347086</v>
      </c>
      <c r="F78" s="152">
        <f t="shared" si="18"/>
        <v>347086</v>
      </c>
      <c r="G78" s="175">
        <f aca="true" t="shared" si="19" ref="G78:L78">SUM(G79:G80)</f>
        <v>24000</v>
      </c>
      <c r="H78" s="175">
        <f t="shared" si="19"/>
        <v>298203</v>
      </c>
      <c r="I78" s="175">
        <f t="shared" si="19"/>
        <v>24883</v>
      </c>
      <c r="J78" s="175">
        <f t="shared" si="19"/>
        <v>0</v>
      </c>
      <c r="K78" s="175">
        <f t="shared" si="19"/>
        <v>0</v>
      </c>
      <c r="L78" s="175">
        <f t="shared" si="19"/>
        <v>0</v>
      </c>
      <c r="M78" s="154">
        <f t="shared" si="3"/>
        <v>93.55417789757412</v>
      </c>
    </row>
    <row r="79" spans="1:13" ht="63" customHeight="1">
      <c r="A79" s="288"/>
      <c r="B79" s="176">
        <v>85212</v>
      </c>
      <c r="C79" s="177" t="s">
        <v>92</v>
      </c>
      <c r="D79" s="157">
        <v>31000</v>
      </c>
      <c r="E79" s="158">
        <f t="shared" si="17"/>
        <v>31000</v>
      </c>
      <c r="F79" s="158">
        <f t="shared" si="18"/>
        <v>31000</v>
      </c>
      <c r="G79" s="159">
        <v>24000</v>
      </c>
      <c r="H79" s="159">
        <v>0</v>
      </c>
      <c r="I79" s="159">
        <v>7000</v>
      </c>
      <c r="J79" s="159">
        <v>0</v>
      </c>
      <c r="K79" s="159">
        <v>0</v>
      </c>
      <c r="L79" s="159">
        <v>0</v>
      </c>
      <c r="M79" s="160">
        <f t="shared" si="3"/>
        <v>100</v>
      </c>
    </row>
    <row r="80" spans="1:13" ht="27" customHeight="1">
      <c r="A80" s="289"/>
      <c r="B80" s="176">
        <v>85217</v>
      </c>
      <c r="C80" s="177" t="s">
        <v>130</v>
      </c>
      <c r="D80" s="157">
        <v>340000</v>
      </c>
      <c r="E80" s="158">
        <f t="shared" si="17"/>
        <v>316086</v>
      </c>
      <c r="F80" s="158">
        <f t="shared" si="18"/>
        <v>316086</v>
      </c>
      <c r="G80" s="159">
        <v>0</v>
      </c>
      <c r="H80" s="159">
        <v>298203</v>
      </c>
      <c r="I80" s="159">
        <v>17883</v>
      </c>
      <c r="J80" s="159">
        <v>0</v>
      </c>
      <c r="K80" s="159">
        <v>0</v>
      </c>
      <c r="L80" s="159">
        <v>0</v>
      </c>
      <c r="M80" s="160">
        <f t="shared" si="3"/>
        <v>92.9664705882353</v>
      </c>
    </row>
    <row r="81" spans="1:13" s="181" customFormat="1" ht="39.75" customHeight="1">
      <c r="A81" s="140">
        <v>853</v>
      </c>
      <c r="B81" s="178"/>
      <c r="C81" s="179" t="s">
        <v>93</v>
      </c>
      <c r="D81" s="174">
        <f>SUM(D82:D84)</f>
        <v>31218268</v>
      </c>
      <c r="E81" s="152">
        <f t="shared" si="17"/>
        <v>27698961</v>
      </c>
      <c r="F81" s="152">
        <f t="shared" si="18"/>
        <v>27404631</v>
      </c>
      <c r="G81" s="175">
        <f aca="true" t="shared" si="20" ref="G81:L81">SUM(G82:G84)</f>
        <v>3786267</v>
      </c>
      <c r="H81" s="175">
        <f t="shared" si="20"/>
        <v>21516956</v>
      </c>
      <c r="I81" s="175">
        <f t="shared" si="20"/>
        <v>2101408</v>
      </c>
      <c r="J81" s="175">
        <f t="shared" si="20"/>
        <v>0</v>
      </c>
      <c r="K81" s="175">
        <f t="shared" si="20"/>
        <v>0</v>
      </c>
      <c r="L81" s="175">
        <f t="shared" si="20"/>
        <v>294330</v>
      </c>
      <c r="M81" s="154">
        <f t="shared" si="3"/>
        <v>88.72677049220027</v>
      </c>
    </row>
    <row r="82" spans="1:13" ht="39.75" customHeight="1">
      <c r="A82" s="287"/>
      <c r="B82" s="176">
        <v>85311</v>
      </c>
      <c r="C82" s="177" t="s">
        <v>131</v>
      </c>
      <c r="D82" s="157">
        <v>210000</v>
      </c>
      <c r="E82" s="158">
        <f t="shared" si="17"/>
        <v>195589</v>
      </c>
      <c r="F82" s="158">
        <f t="shared" si="18"/>
        <v>195589</v>
      </c>
      <c r="G82" s="159">
        <v>0</v>
      </c>
      <c r="H82" s="159">
        <v>187633</v>
      </c>
      <c r="I82" s="159">
        <v>7956</v>
      </c>
      <c r="J82" s="159">
        <v>0</v>
      </c>
      <c r="K82" s="159">
        <v>0</v>
      </c>
      <c r="L82" s="159">
        <v>0</v>
      </c>
      <c r="M82" s="160">
        <f t="shared" si="3"/>
        <v>93.13761904761905</v>
      </c>
    </row>
    <row r="83" spans="1:13" ht="39.75" customHeight="1">
      <c r="A83" s="288"/>
      <c r="B83" s="176">
        <v>85324</v>
      </c>
      <c r="C83" s="156" t="s">
        <v>94</v>
      </c>
      <c r="D83" s="157">
        <v>47193</v>
      </c>
      <c r="E83" s="158">
        <f t="shared" si="17"/>
        <v>47193</v>
      </c>
      <c r="F83" s="158">
        <f t="shared" si="18"/>
        <v>47193</v>
      </c>
      <c r="G83" s="159">
        <v>0</v>
      </c>
      <c r="H83" s="159">
        <v>43196</v>
      </c>
      <c r="I83" s="159">
        <v>3997</v>
      </c>
      <c r="J83" s="159">
        <v>0</v>
      </c>
      <c r="K83" s="159">
        <v>0</v>
      </c>
      <c r="L83" s="159">
        <v>0</v>
      </c>
      <c r="M83" s="160">
        <f t="shared" si="3"/>
        <v>100</v>
      </c>
    </row>
    <row r="84" spans="1:13" ht="16.5" customHeight="1">
      <c r="A84" s="289"/>
      <c r="B84" s="176">
        <v>85332</v>
      </c>
      <c r="C84" s="156" t="s">
        <v>134</v>
      </c>
      <c r="D84" s="157">
        <v>30961075</v>
      </c>
      <c r="E84" s="158">
        <f t="shared" si="17"/>
        <v>27456179</v>
      </c>
      <c r="F84" s="158">
        <f t="shared" si="18"/>
        <v>27161849</v>
      </c>
      <c r="G84" s="159">
        <v>3786267</v>
      </c>
      <c r="H84" s="159">
        <v>21286127</v>
      </c>
      <c r="I84" s="159">
        <v>2089455</v>
      </c>
      <c r="J84" s="159">
        <v>0</v>
      </c>
      <c r="K84" s="159">
        <v>0</v>
      </c>
      <c r="L84" s="159">
        <v>294330</v>
      </c>
      <c r="M84" s="160">
        <f aca="true" t="shared" si="21" ref="M84:M106">E84/D84%</f>
        <v>88.67966955281753</v>
      </c>
    </row>
    <row r="85" spans="1:13" ht="24">
      <c r="A85" s="140">
        <v>854</v>
      </c>
      <c r="B85" s="178"/>
      <c r="C85" s="173" t="s">
        <v>95</v>
      </c>
      <c r="D85" s="174">
        <f>SUM(D86:D89)</f>
        <v>16844753</v>
      </c>
      <c r="E85" s="153">
        <f t="shared" si="17"/>
        <v>14086173</v>
      </c>
      <c r="F85" s="153">
        <f>SUM(G85:J85)</f>
        <v>13986173</v>
      </c>
      <c r="G85" s="175">
        <f aca="true" t="shared" si="22" ref="G85:L85">SUM(G86:G89)</f>
        <v>871837</v>
      </c>
      <c r="H85" s="175">
        <f t="shared" si="22"/>
        <v>12981584</v>
      </c>
      <c r="I85" s="175">
        <f t="shared" si="22"/>
        <v>132752</v>
      </c>
      <c r="J85" s="175">
        <f t="shared" si="22"/>
        <v>0</v>
      </c>
      <c r="K85" s="175">
        <f t="shared" si="22"/>
        <v>0</v>
      </c>
      <c r="L85" s="175">
        <f t="shared" si="22"/>
        <v>100000</v>
      </c>
      <c r="M85" s="154">
        <f t="shared" si="21"/>
        <v>83.62350578841969</v>
      </c>
    </row>
    <row r="86" spans="1:13" ht="15.75" customHeight="1">
      <c r="A86" s="287"/>
      <c r="B86" s="184">
        <v>85401</v>
      </c>
      <c r="C86" s="156" t="s">
        <v>247</v>
      </c>
      <c r="D86" s="157">
        <v>50000</v>
      </c>
      <c r="E86" s="158">
        <f t="shared" si="17"/>
        <v>50000</v>
      </c>
      <c r="F86" s="158">
        <f t="shared" si="18"/>
        <v>0</v>
      </c>
      <c r="G86" s="159">
        <v>0</v>
      </c>
      <c r="H86" s="159">
        <v>0</v>
      </c>
      <c r="I86" s="159">
        <v>0</v>
      </c>
      <c r="J86" s="159">
        <v>0</v>
      </c>
      <c r="K86" s="159">
        <v>0</v>
      </c>
      <c r="L86" s="159">
        <v>50000</v>
      </c>
      <c r="M86" s="160">
        <f t="shared" si="21"/>
        <v>100</v>
      </c>
    </row>
    <row r="87" spans="1:13" ht="13.5" customHeight="1">
      <c r="A87" s="288"/>
      <c r="B87" s="176">
        <v>85410</v>
      </c>
      <c r="C87" s="156" t="s">
        <v>132</v>
      </c>
      <c r="D87" s="157">
        <v>1106657</v>
      </c>
      <c r="E87" s="158">
        <f t="shared" si="17"/>
        <v>1104461</v>
      </c>
      <c r="F87" s="158">
        <f t="shared" si="18"/>
        <v>1054461</v>
      </c>
      <c r="G87" s="159">
        <v>871837</v>
      </c>
      <c r="H87" s="159">
        <v>50000</v>
      </c>
      <c r="I87" s="159">
        <v>132624</v>
      </c>
      <c r="J87" s="159">
        <v>0</v>
      </c>
      <c r="K87" s="159">
        <v>0</v>
      </c>
      <c r="L87" s="159">
        <v>50000</v>
      </c>
      <c r="M87" s="160">
        <f t="shared" si="21"/>
        <v>99.80156453173838</v>
      </c>
    </row>
    <row r="88" spans="1:13" ht="27" customHeight="1">
      <c r="A88" s="288"/>
      <c r="B88" s="176">
        <v>85415</v>
      </c>
      <c r="C88" s="156" t="s">
        <v>96</v>
      </c>
      <c r="D88" s="157">
        <v>15495974</v>
      </c>
      <c r="E88" s="158">
        <f t="shared" si="17"/>
        <v>12739590</v>
      </c>
      <c r="F88" s="158">
        <f t="shared" si="18"/>
        <v>12739590</v>
      </c>
      <c r="G88" s="159">
        <v>0</v>
      </c>
      <c r="H88" s="159">
        <v>12739462</v>
      </c>
      <c r="I88" s="159">
        <v>128</v>
      </c>
      <c r="J88" s="159">
        <v>0</v>
      </c>
      <c r="K88" s="159">
        <v>0</v>
      </c>
      <c r="L88" s="159">
        <v>0</v>
      </c>
      <c r="M88" s="160">
        <f t="shared" si="21"/>
        <v>82.2122571966112</v>
      </c>
    </row>
    <row r="89" spans="1:13" ht="27" customHeight="1">
      <c r="A89" s="289"/>
      <c r="B89" s="176">
        <v>85420</v>
      </c>
      <c r="C89" s="156" t="s">
        <v>248</v>
      </c>
      <c r="D89" s="157">
        <v>192122</v>
      </c>
      <c r="E89" s="158">
        <f t="shared" si="17"/>
        <v>192122</v>
      </c>
      <c r="F89" s="158">
        <f t="shared" si="18"/>
        <v>192122</v>
      </c>
      <c r="G89" s="159">
        <v>0</v>
      </c>
      <c r="H89" s="159">
        <v>192122</v>
      </c>
      <c r="I89" s="159">
        <v>0</v>
      </c>
      <c r="J89" s="159">
        <v>0</v>
      </c>
      <c r="K89" s="159">
        <v>0</v>
      </c>
      <c r="L89" s="159">
        <v>0</v>
      </c>
      <c r="M89" s="160">
        <f t="shared" si="21"/>
        <v>100</v>
      </c>
    </row>
    <row r="90" spans="1:13" s="181" customFormat="1" ht="36">
      <c r="A90" s="140">
        <v>900</v>
      </c>
      <c r="B90" s="178"/>
      <c r="C90" s="173" t="s">
        <v>133</v>
      </c>
      <c r="D90" s="174">
        <f>D91+D92</f>
        <v>293367</v>
      </c>
      <c r="E90" s="152">
        <f t="shared" si="17"/>
        <v>576044</v>
      </c>
      <c r="F90" s="152">
        <f t="shared" si="18"/>
        <v>33391</v>
      </c>
      <c r="G90" s="175">
        <f aca="true" t="shared" si="23" ref="G90:L90">G91+G92</f>
        <v>0</v>
      </c>
      <c r="H90" s="175">
        <f t="shared" si="23"/>
        <v>0</v>
      </c>
      <c r="I90" s="175">
        <f t="shared" si="23"/>
        <v>33391</v>
      </c>
      <c r="J90" s="175">
        <f t="shared" si="23"/>
        <v>0</v>
      </c>
      <c r="K90" s="175">
        <f t="shared" si="23"/>
        <v>0</v>
      </c>
      <c r="L90" s="175">
        <f t="shared" si="23"/>
        <v>542653</v>
      </c>
      <c r="M90" s="154">
        <f t="shared" si="21"/>
        <v>196.3561000385183</v>
      </c>
    </row>
    <row r="91" spans="1:13" ht="26.25" customHeight="1">
      <c r="A91" s="287"/>
      <c r="B91" s="184">
        <v>90001</v>
      </c>
      <c r="C91" s="189" t="s">
        <v>249</v>
      </c>
      <c r="D91" s="157">
        <v>293367</v>
      </c>
      <c r="E91" s="158">
        <f t="shared" si="17"/>
        <v>292653</v>
      </c>
      <c r="F91" s="158">
        <f t="shared" si="18"/>
        <v>0</v>
      </c>
      <c r="G91" s="159">
        <v>0</v>
      </c>
      <c r="H91" s="159">
        <v>0</v>
      </c>
      <c r="I91" s="159">
        <v>0</v>
      </c>
      <c r="J91" s="159">
        <v>0</v>
      </c>
      <c r="K91" s="159">
        <v>0</v>
      </c>
      <c r="L91" s="159">
        <v>292653</v>
      </c>
      <c r="M91" s="160">
        <f t="shared" si="21"/>
        <v>99.75661884261011</v>
      </c>
    </row>
    <row r="92" spans="1:13" ht="15" customHeight="1">
      <c r="A92" s="289"/>
      <c r="B92" s="176">
        <v>90095</v>
      </c>
      <c r="C92" s="156" t="s">
        <v>70</v>
      </c>
      <c r="D92" s="157">
        <v>0</v>
      </c>
      <c r="E92" s="158">
        <f t="shared" si="17"/>
        <v>283391</v>
      </c>
      <c r="F92" s="158">
        <f t="shared" si="18"/>
        <v>33391</v>
      </c>
      <c r="G92" s="159">
        <v>0</v>
      </c>
      <c r="H92" s="159">
        <v>0</v>
      </c>
      <c r="I92" s="159">
        <v>33391</v>
      </c>
      <c r="J92" s="159">
        <v>0</v>
      </c>
      <c r="K92" s="159">
        <v>0</v>
      </c>
      <c r="L92" s="159">
        <v>250000</v>
      </c>
      <c r="M92" s="160"/>
    </row>
    <row r="93" spans="1:13" s="181" customFormat="1" ht="37.5" customHeight="1">
      <c r="A93" s="140">
        <v>921</v>
      </c>
      <c r="B93" s="178"/>
      <c r="C93" s="162" t="s">
        <v>99</v>
      </c>
      <c r="D93" s="174">
        <f>SUM(D94:D103)</f>
        <v>34749051</v>
      </c>
      <c r="E93" s="152">
        <f>F93+L93</f>
        <v>34671259</v>
      </c>
      <c r="F93" s="152">
        <f t="shared" si="18"/>
        <v>28656793</v>
      </c>
      <c r="G93" s="175">
        <f aca="true" t="shared" si="24" ref="G93:L93">SUM(G94:G103)</f>
        <v>0</v>
      </c>
      <c r="H93" s="175">
        <f t="shared" si="24"/>
        <v>28396388</v>
      </c>
      <c r="I93" s="175">
        <f t="shared" si="24"/>
        <v>260405</v>
      </c>
      <c r="J93" s="175">
        <f t="shared" si="24"/>
        <v>0</v>
      </c>
      <c r="K93" s="175">
        <f t="shared" si="24"/>
        <v>0</v>
      </c>
      <c r="L93" s="175">
        <f t="shared" si="24"/>
        <v>6014466</v>
      </c>
      <c r="M93" s="154">
        <f t="shared" si="21"/>
        <v>99.77613201580671</v>
      </c>
    </row>
    <row r="94" spans="1:13" ht="27" customHeight="1">
      <c r="A94" s="287"/>
      <c r="B94" s="176">
        <v>92105</v>
      </c>
      <c r="C94" s="188" t="s">
        <v>135</v>
      </c>
      <c r="D94" s="157">
        <v>566000</v>
      </c>
      <c r="E94" s="158">
        <f t="shared" si="17"/>
        <v>564599</v>
      </c>
      <c r="F94" s="158">
        <f t="shared" si="18"/>
        <v>564599</v>
      </c>
      <c r="G94" s="159">
        <v>0</v>
      </c>
      <c r="H94" s="159">
        <v>392599</v>
      </c>
      <c r="I94" s="159">
        <v>172000</v>
      </c>
      <c r="J94" s="159">
        <v>0</v>
      </c>
      <c r="K94" s="159">
        <v>0</v>
      </c>
      <c r="L94" s="159">
        <v>0</v>
      </c>
      <c r="M94" s="160">
        <f t="shared" si="21"/>
        <v>99.75247349823321</v>
      </c>
    </row>
    <row r="95" spans="1:13" ht="12">
      <c r="A95" s="288"/>
      <c r="B95" s="176">
        <v>92106</v>
      </c>
      <c r="C95" s="188" t="s">
        <v>136</v>
      </c>
      <c r="D95" s="157">
        <v>3746800</v>
      </c>
      <c r="E95" s="158">
        <f t="shared" si="17"/>
        <v>3746201</v>
      </c>
      <c r="F95" s="158">
        <f t="shared" si="18"/>
        <v>3047200</v>
      </c>
      <c r="G95" s="159">
        <v>0</v>
      </c>
      <c r="H95" s="159">
        <v>3047200</v>
      </c>
      <c r="I95" s="159">
        <v>0</v>
      </c>
      <c r="J95" s="159">
        <v>0</v>
      </c>
      <c r="K95" s="159">
        <v>0</v>
      </c>
      <c r="L95" s="159">
        <v>699001</v>
      </c>
      <c r="M95" s="160">
        <f t="shared" si="21"/>
        <v>99.98401302444753</v>
      </c>
    </row>
    <row r="96" spans="1:13" ht="27" customHeight="1">
      <c r="A96" s="288"/>
      <c r="B96" s="176">
        <v>92108</v>
      </c>
      <c r="C96" s="188" t="s">
        <v>137</v>
      </c>
      <c r="D96" s="157">
        <v>5276795</v>
      </c>
      <c r="E96" s="158">
        <f t="shared" si="17"/>
        <v>5276795</v>
      </c>
      <c r="F96" s="158">
        <f t="shared" si="18"/>
        <v>3649795</v>
      </c>
      <c r="G96" s="159">
        <v>0</v>
      </c>
      <c r="H96" s="159">
        <v>3649795</v>
      </c>
      <c r="I96" s="159">
        <v>0</v>
      </c>
      <c r="J96" s="159">
        <v>0</v>
      </c>
      <c r="K96" s="159">
        <v>0</v>
      </c>
      <c r="L96" s="159">
        <v>1627000</v>
      </c>
      <c r="M96" s="160">
        <f t="shared" si="21"/>
        <v>100</v>
      </c>
    </row>
    <row r="97" spans="1:13" ht="27" customHeight="1">
      <c r="A97" s="288"/>
      <c r="B97" s="176">
        <v>92109</v>
      </c>
      <c r="C97" s="188" t="s">
        <v>100</v>
      </c>
      <c r="D97" s="157">
        <v>3328000</v>
      </c>
      <c r="E97" s="158">
        <f t="shared" si="17"/>
        <v>3327920</v>
      </c>
      <c r="F97" s="158">
        <f t="shared" si="18"/>
        <v>3195920</v>
      </c>
      <c r="G97" s="159">
        <v>0</v>
      </c>
      <c r="H97" s="159">
        <v>3195920</v>
      </c>
      <c r="I97" s="159">
        <v>0</v>
      </c>
      <c r="J97" s="159">
        <v>0</v>
      </c>
      <c r="K97" s="159">
        <v>0</v>
      </c>
      <c r="L97" s="159">
        <v>132000</v>
      </c>
      <c r="M97" s="160">
        <f t="shared" si="21"/>
        <v>99.99759615384616</v>
      </c>
    </row>
    <row r="98" spans="1:13" ht="27" customHeight="1">
      <c r="A98" s="288"/>
      <c r="B98" s="176">
        <v>92110</v>
      </c>
      <c r="C98" s="177" t="s">
        <v>138</v>
      </c>
      <c r="D98" s="157">
        <v>289240</v>
      </c>
      <c r="E98" s="158">
        <f t="shared" si="17"/>
        <v>289240</v>
      </c>
      <c r="F98" s="158">
        <f t="shared" si="18"/>
        <v>289240</v>
      </c>
      <c r="G98" s="159">
        <v>0</v>
      </c>
      <c r="H98" s="159">
        <v>289240</v>
      </c>
      <c r="I98" s="159">
        <v>0</v>
      </c>
      <c r="J98" s="159">
        <v>0</v>
      </c>
      <c r="K98" s="159">
        <v>0</v>
      </c>
      <c r="L98" s="159">
        <v>0</v>
      </c>
      <c r="M98" s="160">
        <f t="shared" si="21"/>
        <v>100</v>
      </c>
    </row>
    <row r="99" spans="1:13" ht="12">
      <c r="A99" s="288"/>
      <c r="B99" s="176">
        <v>92114</v>
      </c>
      <c r="C99" s="177" t="s">
        <v>139</v>
      </c>
      <c r="D99" s="157">
        <v>922273</v>
      </c>
      <c r="E99" s="158">
        <f t="shared" si="17"/>
        <v>922273</v>
      </c>
      <c r="F99" s="158">
        <f t="shared" si="18"/>
        <v>900613</v>
      </c>
      <c r="G99" s="159">
        <v>0</v>
      </c>
      <c r="H99" s="159">
        <v>900613</v>
      </c>
      <c r="I99" s="159">
        <v>0</v>
      </c>
      <c r="J99" s="159">
        <v>0</v>
      </c>
      <c r="K99" s="159">
        <v>0</v>
      </c>
      <c r="L99" s="159">
        <v>21660</v>
      </c>
      <c r="M99" s="160">
        <f t="shared" si="21"/>
        <v>100</v>
      </c>
    </row>
    <row r="100" spans="1:13" ht="15.75" customHeight="1">
      <c r="A100" s="288"/>
      <c r="B100" s="176">
        <v>92116</v>
      </c>
      <c r="C100" s="177" t="s">
        <v>140</v>
      </c>
      <c r="D100" s="157">
        <v>4733012</v>
      </c>
      <c r="E100" s="158">
        <f t="shared" si="17"/>
        <v>4732998</v>
      </c>
      <c r="F100" s="158">
        <f t="shared" si="18"/>
        <v>4311858</v>
      </c>
      <c r="G100" s="159">
        <v>0</v>
      </c>
      <c r="H100" s="159">
        <v>4311858</v>
      </c>
      <c r="I100" s="159">
        <v>0</v>
      </c>
      <c r="J100" s="159">
        <v>0</v>
      </c>
      <c r="K100" s="159">
        <v>0</v>
      </c>
      <c r="L100" s="159">
        <v>421140</v>
      </c>
      <c r="M100" s="160">
        <f t="shared" si="21"/>
        <v>99.9997042052714</v>
      </c>
    </row>
    <row r="101" spans="1:13" ht="15.75" customHeight="1">
      <c r="A101" s="288"/>
      <c r="B101" s="176">
        <v>92118</v>
      </c>
      <c r="C101" s="177" t="s">
        <v>141</v>
      </c>
      <c r="D101" s="157">
        <v>14381747</v>
      </c>
      <c r="E101" s="158">
        <f t="shared" si="17"/>
        <v>14331808</v>
      </c>
      <c r="F101" s="158">
        <f t="shared" si="18"/>
        <v>11740163</v>
      </c>
      <c r="G101" s="159">
        <v>0</v>
      </c>
      <c r="H101" s="159">
        <v>11740163</v>
      </c>
      <c r="I101" s="159">
        <v>0</v>
      </c>
      <c r="J101" s="159">
        <v>0</v>
      </c>
      <c r="K101" s="159">
        <v>0</v>
      </c>
      <c r="L101" s="159">
        <v>2591645</v>
      </c>
      <c r="M101" s="160">
        <f t="shared" si="21"/>
        <v>99.65276123964634</v>
      </c>
    </row>
    <row r="102" spans="1:13" ht="25.5" customHeight="1">
      <c r="A102" s="288"/>
      <c r="B102" s="176">
        <v>92120</v>
      </c>
      <c r="C102" s="177" t="s">
        <v>142</v>
      </c>
      <c r="D102" s="157">
        <v>879000</v>
      </c>
      <c r="E102" s="158">
        <f t="shared" si="17"/>
        <v>869000</v>
      </c>
      <c r="F102" s="158">
        <f t="shared" si="18"/>
        <v>869000</v>
      </c>
      <c r="G102" s="159">
        <v>0</v>
      </c>
      <c r="H102" s="159">
        <v>869000</v>
      </c>
      <c r="I102" s="159">
        <v>0</v>
      </c>
      <c r="J102" s="159">
        <v>0</v>
      </c>
      <c r="K102" s="159">
        <v>0</v>
      </c>
      <c r="L102" s="159">
        <v>0</v>
      </c>
      <c r="M102" s="160">
        <f t="shared" si="21"/>
        <v>98.86234357224119</v>
      </c>
    </row>
    <row r="103" spans="1:13" ht="15.75" customHeight="1">
      <c r="A103" s="289"/>
      <c r="B103" s="176">
        <v>92195</v>
      </c>
      <c r="C103" s="177" t="s">
        <v>70</v>
      </c>
      <c r="D103" s="157">
        <v>626184</v>
      </c>
      <c r="E103" s="158">
        <f t="shared" si="17"/>
        <v>610425</v>
      </c>
      <c r="F103" s="158">
        <f t="shared" si="18"/>
        <v>88405</v>
      </c>
      <c r="G103" s="159">
        <v>0</v>
      </c>
      <c r="H103" s="159">
        <v>0</v>
      </c>
      <c r="I103" s="159">
        <v>88405</v>
      </c>
      <c r="J103" s="159">
        <v>0</v>
      </c>
      <c r="K103" s="159">
        <v>0</v>
      </c>
      <c r="L103" s="159">
        <v>522020</v>
      </c>
      <c r="M103" s="160">
        <f t="shared" si="21"/>
        <v>97.48332758422444</v>
      </c>
    </row>
    <row r="104" spans="1:13" s="181" customFormat="1" ht="27" customHeight="1">
      <c r="A104" s="140">
        <v>926</v>
      </c>
      <c r="B104" s="178"/>
      <c r="C104" s="179" t="s">
        <v>102</v>
      </c>
      <c r="D104" s="174">
        <f>D105</f>
        <v>1686500</v>
      </c>
      <c r="E104" s="152">
        <f t="shared" si="17"/>
        <v>1676371</v>
      </c>
      <c r="F104" s="152">
        <f t="shared" si="18"/>
        <v>1576371</v>
      </c>
      <c r="G104" s="175">
        <f aca="true" t="shared" si="25" ref="G104:L104">G105</f>
        <v>0</v>
      </c>
      <c r="H104" s="175">
        <f t="shared" si="25"/>
        <v>1479805</v>
      </c>
      <c r="I104" s="175">
        <f t="shared" si="25"/>
        <v>96566</v>
      </c>
      <c r="J104" s="175">
        <f t="shared" si="25"/>
        <v>0</v>
      </c>
      <c r="K104" s="175">
        <f t="shared" si="25"/>
        <v>0</v>
      </c>
      <c r="L104" s="175">
        <f t="shared" si="25"/>
        <v>100000</v>
      </c>
      <c r="M104" s="154">
        <f t="shared" si="21"/>
        <v>99.39940705603321</v>
      </c>
    </row>
    <row r="105" spans="1:13" ht="27.75" customHeight="1">
      <c r="A105" s="190"/>
      <c r="B105" s="176">
        <v>92605</v>
      </c>
      <c r="C105" s="177" t="s">
        <v>143</v>
      </c>
      <c r="D105" s="157">
        <v>1686500</v>
      </c>
      <c r="E105" s="158">
        <f>F105+L105</f>
        <v>1676371</v>
      </c>
      <c r="F105" s="158">
        <f>SUM(G105:J105)</f>
        <v>1576371</v>
      </c>
      <c r="G105" s="159">
        <v>0</v>
      </c>
      <c r="H105" s="159">
        <v>1479805</v>
      </c>
      <c r="I105" s="159">
        <v>96566</v>
      </c>
      <c r="J105" s="159">
        <v>0</v>
      </c>
      <c r="K105" s="159">
        <v>0</v>
      </c>
      <c r="L105" s="159">
        <v>100000</v>
      </c>
      <c r="M105" s="160">
        <f t="shared" si="21"/>
        <v>99.39940705603321</v>
      </c>
    </row>
    <row r="106" spans="1:13" ht="22.5" customHeight="1" thickBot="1">
      <c r="A106" s="279" t="s">
        <v>18</v>
      </c>
      <c r="B106" s="280"/>
      <c r="C106" s="281"/>
      <c r="D106" s="191">
        <f>D8+D16+D18+D20+D28+D30+D32+D36+D38+D45+D47+D50+D52+D65+D68+D78+D81+D85+D90+D93+D104</f>
        <v>578924132</v>
      </c>
      <c r="E106" s="191">
        <f>E8+E16+E18+E20+E28+E30+E32+E36+E38+E45+E47+E50+E52+E65+E68+E78+E81+E85+E90+E93+E104</f>
        <v>548511912</v>
      </c>
      <c r="F106" s="192">
        <f>SUM(G106:J106)</f>
        <v>305843422</v>
      </c>
      <c r="G106" s="192">
        <f aca="true" t="shared" si="26" ref="G106:L106">G8+G16+G18+G20+G28+G30+G32+G36+G38+G45+G47+G50+G52+G65+G68+G78+G81+G85+G90+G93+G104</f>
        <v>69056039</v>
      </c>
      <c r="H106" s="192">
        <f t="shared" si="26"/>
        <v>162082034</v>
      </c>
      <c r="I106" s="192">
        <f t="shared" si="26"/>
        <v>73857415</v>
      </c>
      <c r="J106" s="192">
        <f t="shared" si="26"/>
        <v>847934</v>
      </c>
      <c r="K106" s="192">
        <f t="shared" si="26"/>
        <v>0</v>
      </c>
      <c r="L106" s="192">
        <f t="shared" si="26"/>
        <v>242668490</v>
      </c>
      <c r="M106" s="193">
        <f t="shared" si="21"/>
        <v>94.74676934006267</v>
      </c>
    </row>
    <row r="107" ht="12.75" thickTop="1">
      <c r="A107" s="194"/>
    </row>
    <row r="108" ht="12">
      <c r="A108" s="194"/>
    </row>
  </sheetData>
  <mergeCells count="30">
    <mergeCell ref="A86:A89"/>
    <mergeCell ref="A91:A92"/>
    <mergeCell ref="A94:A103"/>
    <mergeCell ref="A33:A35"/>
    <mergeCell ref="A39:A44"/>
    <mergeCell ref="A48:A49"/>
    <mergeCell ref="A53:A64"/>
    <mergeCell ref="A66:A67"/>
    <mergeCell ref="A69:A77"/>
    <mergeCell ref="A79:A80"/>
    <mergeCell ref="K5:K6"/>
    <mergeCell ref="A3:A6"/>
    <mergeCell ref="B3:B6"/>
    <mergeCell ref="C3:C6"/>
    <mergeCell ref="D3:D6"/>
    <mergeCell ref="I5:I6"/>
    <mergeCell ref="A21:A27"/>
    <mergeCell ref="A82:A84"/>
    <mergeCell ref="J5:J6"/>
    <mergeCell ref="A9:A15"/>
    <mergeCell ref="A106:C106"/>
    <mergeCell ref="M3:M6"/>
    <mergeCell ref="A1:M1"/>
    <mergeCell ref="E3:E6"/>
    <mergeCell ref="F3:L3"/>
    <mergeCell ref="F4:F6"/>
    <mergeCell ref="G4:J4"/>
    <mergeCell ref="L4:L6"/>
    <mergeCell ref="G5:G6"/>
    <mergeCell ref="H5:H6"/>
  </mergeCells>
  <printOptions horizontalCentered="1"/>
  <pageMargins left="0.34" right="0.35" top="0.984251968503937" bottom="0.62" header="0.5118110236220472" footer="0.5118110236220472"/>
  <pageSetup horizontalDpi="600" verticalDpi="600" orientation="landscape" paperSize="9" scale="90" r:id="rId1"/>
  <rowBreaks count="4" manualBreakCount="4">
    <brk id="17" max="255" man="1"/>
    <brk id="31" max="255" man="1"/>
    <brk id="44" max="255" man="1"/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SheetLayoutView="100" workbookViewId="0" topLeftCell="A20">
      <selection activeCell="C20" sqref="C20"/>
    </sheetView>
  </sheetViews>
  <sheetFormatPr defaultColWidth="9.00390625" defaultRowHeight="12.75"/>
  <cols>
    <col min="1" max="1" width="6.625" style="0" customWidth="1"/>
    <col min="2" max="2" width="10.00390625" style="0" customWidth="1"/>
    <col min="3" max="3" width="69.375" style="0" customWidth="1"/>
    <col min="4" max="4" width="16.75390625" style="0" customWidth="1"/>
    <col min="5" max="5" width="15.875" style="0" customWidth="1"/>
    <col min="6" max="6" width="12.75390625" style="0" customWidth="1"/>
    <col min="7" max="7" width="15.00390625" style="0" customWidth="1"/>
    <col min="8" max="8" width="14.375" style="0" customWidth="1"/>
    <col min="9" max="9" width="12.75390625" style="0" customWidth="1"/>
    <col min="10" max="10" width="12.125" style="0" customWidth="1"/>
  </cols>
  <sheetData>
    <row r="1" spans="1:8" ht="16.5" customHeight="1">
      <c r="A1" s="300" t="s">
        <v>212</v>
      </c>
      <c r="B1" s="300"/>
      <c r="C1" s="300"/>
      <c r="D1" s="300"/>
      <c r="E1" s="300"/>
      <c r="F1" s="300"/>
      <c r="G1" s="11"/>
      <c r="H1" s="11"/>
    </row>
    <row r="2" spans="1:8" ht="17.25" customHeight="1">
      <c r="A2" s="300"/>
      <c r="B2" s="300"/>
      <c r="C2" s="300"/>
      <c r="D2" s="300"/>
      <c r="E2" s="300"/>
      <c r="F2" s="300"/>
      <c r="G2" s="11"/>
      <c r="H2" s="11"/>
    </row>
    <row r="3" ht="12.75">
      <c r="A3" s="2"/>
    </row>
    <row r="4" spans="1:17" ht="16.5" thickBot="1">
      <c r="A4" s="21" t="s">
        <v>167</v>
      </c>
      <c r="F4" t="s">
        <v>6</v>
      </c>
      <c r="Q4" s="3"/>
    </row>
    <row r="5" spans="1:6" ht="26.25" thickTop="1">
      <c r="A5" s="301" t="s">
        <v>7</v>
      </c>
      <c r="B5" s="303" t="s">
        <v>8</v>
      </c>
      <c r="C5" s="298" t="s">
        <v>19</v>
      </c>
      <c r="D5" s="298" t="s">
        <v>9</v>
      </c>
      <c r="E5" s="298" t="s">
        <v>10</v>
      </c>
      <c r="F5" s="87" t="s">
        <v>21</v>
      </c>
    </row>
    <row r="6" spans="1:6" ht="13.5" thickBot="1">
      <c r="A6" s="302"/>
      <c r="B6" s="304"/>
      <c r="C6" s="299"/>
      <c r="D6" s="299"/>
      <c r="E6" s="299"/>
      <c r="F6" s="88" t="s">
        <v>11</v>
      </c>
    </row>
    <row r="7" spans="1:6" ht="14.25" thickBot="1" thickTop="1">
      <c r="A7" s="89" t="s">
        <v>12</v>
      </c>
      <c r="B7" s="90" t="s">
        <v>13</v>
      </c>
      <c r="C7" s="90" t="s">
        <v>14</v>
      </c>
      <c r="D7" s="90" t="s">
        <v>15</v>
      </c>
      <c r="E7" s="90" t="s">
        <v>16</v>
      </c>
      <c r="F7" s="91" t="s">
        <v>17</v>
      </c>
    </row>
    <row r="8" spans="1:6" ht="16.5" customHeight="1" thickTop="1">
      <c r="A8" s="77" t="s">
        <v>42</v>
      </c>
      <c r="B8" s="74" t="s">
        <v>43</v>
      </c>
      <c r="C8" s="8" t="s">
        <v>103</v>
      </c>
      <c r="D8" s="29">
        <v>20000</v>
      </c>
      <c r="E8" s="29">
        <v>20000</v>
      </c>
      <c r="F8" s="78">
        <f>E8/D8%</f>
        <v>100</v>
      </c>
    </row>
    <row r="9" spans="1:6" ht="15.75">
      <c r="A9" s="305"/>
      <c r="B9" s="74" t="s">
        <v>47</v>
      </c>
      <c r="C9" s="8" t="s">
        <v>49</v>
      </c>
      <c r="D9" s="29">
        <v>19905332</v>
      </c>
      <c r="E9" s="29">
        <v>18149500</v>
      </c>
      <c r="F9" s="78">
        <f aca="true" t="shared" si="0" ref="F9:F23">E9/D9%</f>
        <v>91.17908709083576</v>
      </c>
    </row>
    <row r="10" spans="1:6" ht="30" customHeight="1">
      <c r="A10" s="306"/>
      <c r="B10" s="74" t="s">
        <v>51</v>
      </c>
      <c r="C10" s="8" t="s">
        <v>163</v>
      </c>
      <c r="D10" s="29">
        <v>855179</v>
      </c>
      <c r="E10" s="29">
        <v>661419</v>
      </c>
      <c r="F10" s="78">
        <f t="shared" si="0"/>
        <v>77.34275514249063</v>
      </c>
    </row>
    <row r="11" spans="1:6" ht="16.5" customHeight="1">
      <c r="A11" s="307"/>
      <c r="B11" s="74" t="s">
        <v>234</v>
      </c>
      <c r="C11" s="8" t="s">
        <v>115</v>
      </c>
      <c r="D11" s="29">
        <v>6800000</v>
      </c>
      <c r="E11" s="29">
        <v>6800000</v>
      </c>
      <c r="F11" s="78">
        <f t="shared" si="0"/>
        <v>100</v>
      </c>
    </row>
    <row r="12" spans="1:6" ht="17.25" customHeight="1">
      <c r="A12" s="80">
        <v>710</v>
      </c>
      <c r="B12" s="74">
        <v>71005</v>
      </c>
      <c r="C12" s="8" t="s">
        <v>118</v>
      </c>
      <c r="D12" s="29">
        <v>3000</v>
      </c>
      <c r="E12" s="29">
        <v>2544</v>
      </c>
      <c r="F12" s="78">
        <f t="shared" si="0"/>
        <v>84.8</v>
      </c>
    </row>
    <row r="13" spans="1:6" ht="15.75" customHeight="1">
      <c r="A13" s="80"/>
      <c r="B13" s="74">
        <v>71012</v>
      </c>
      <c r="C13" s="8" t="s">
        <v>150</v>
      </c>
      <c r="D13" s="29">
        <v>224000</v>
      </c>
      <c r="E13" s="29">
        <v>224000</v>
      </c>
      <c r="F13" s="78">
        <f t="shared" si="0"/>
        <v>100</v>
      </c>
    </row>
    <row r="14" spans="1:6" ht="16.5" customHeight="1">
      <c r="A14" s="80">
        <v>750</v>
      </c>
      <c r="B14" s="74">
        <v>75011</v>
      </c>
      <c r="C14" s="8" t="s">
        <v>151</v>
      </c>
      <c r="D14" s="29">
        <v>425000</v>
      </c>
      <c r="E14" s="29">
        <v>341317</v>
      </c>
      <c r="F14" s="78">
        <f t="shared" si="0"/>
        <v>80.30988235294117</v>
      </c>
    </row>
    <row r="15" spans="1:6" ht="16.5" customHeight="1">
      <c r="A15" s="80"/>
      <c r="B15" s="74">
        <v>75046</v>
      </c>
      <c r="C15" s="8" t="s">
        <v>72</v>
      </c>
      <c r="D15" s="29">
        <v>50000</v>
      </c>
      <c r="E15" s="29">
        <v>42660</v>
      </c>
      <c r="F15" s="78">
        <f t="shared" si="0"/>
        <v>85.32</v>
      </c>
    </row>
    <row r="16" spans="1:6" ht="46.5" customHeight="1">
      <c r="A16" s="80">
        <v>751</v>
      </c>
      <c r="B16" s="74">
        <v>75109</v>
      </c>
      <c r="C16" s="8" t="s">
        <v>236</v>
      </c>
      <c r="D16" s="29">
        <v>459345</v>
      </c>
      <c r="E16" s="29">
        <v>231401</v>
      </c>
      <c r="F16" s="78">
        <f t="shared" si="0"/>
        <v>50.37629668332082</v>
      </c>
    </row>
    <row r="17" spans="1:6" ht="16.5" customHeight="1">
      <c r="A17" s="80">
        <v>851</v>
      </c>
      <c r="B17" s="74">
        <v>85141</v>
      </c>
      <c r="C17" s="8" t="s">
        <v>235</v>
      </c>
      <c r="D17" s="29">
        <v>662000</v>
      </c>
      <c r="E17" s="29">
        <v>638334</v>
      </c>
      <c r="F17" s="78">
        <f t="shared" si="0"/>
        <v>96.4250755287009</v>
      </c>
    </row>
    <row r="18" spans="1:6" ht="33" customHeight="1">
      <c r="A18" s="305"/>
      <c r="B18" s="74">
        <v>85156</v>
      </c>
      <c r="C18" s="8" t="s">
        <v>164</v>
      </c>
      <c r="D18" s="29">
        <v>12050</v>
      </c>
      <c r="E18" s="29">
        <v>12048</v>
      </c>
      <c r="F18" s="78">
        <f>E18/D18%</f>
        <v>99.98340248962656</v>
      </c>
    </row>
    <row r="19" spans="1:6" ht="18" customHeight="1">
      <c r="A19" s="307"/>
      <c r="B19" s="74">
        <v>85157</v>
      </c>
      <c r="C19" s="8" t="s">
        <v>90</v>
      </c>
      <c r="D19" s="29">
        <v>3992080</v>
      </c>
      <c r="E19" s="29">
        <v>3759845</v>
      </c>
      <c r="F19" s="78">
        <f t="shared" si="0"/>
        <v>94.18260656099075</v>
      </c>
    </row>
    <row r="20" spans="1:6" ht="31.5" customHeight="1">
      <c r="A20" s="80">
        <v>852</v>
      </c>
      <c r="B20" s="74">
        <v>85212</v>
      </c>
      <c r="C20" s="8" t="s">
        <v>92</v>
      </c>
      <c r="D20" s="29">
        <v>31000</v>
      </c>
      <c r="E20" s="29">
        <v>31000</v>
      </c>
      <c r="F20" s="78">
        <f t="shared" si="0"/>
        <v>100</v>
      </c>
    </row>
    <row r="21" spans="1:6" ht="17.25" customHeight="1">
      <c r="A21" s="80">
        <v>853</v>
      </c>
      <c r="B21" s="74">
        <v>85332</v>
      </c>
      <c r="C21" s="8" t="s">
        <v>134</v>
      </c>
      <c r="D21" s="29">
        <v>252703</v>
      </c>
      <c r="E21" s="29">
        <v>250118</v>
      </c>
      <c r="F21" s="78">
        <f t="shared" si="0"/>
        <v>98.9770600269882</v>
      </c>
    </row>
    <row r="22" spans="1:6" ht="15.75" customHeight="1" thickBot="1">
      <c r="A22" s="79">
        <v>921</v>
      </c>
      <c r="B22" s="81">
        <v>92109</v>
      </c>
      <c r="C22" s="82" t="s">
        <v>165</v>
      </c>
      <c r="D22" s="83">
        <v>5000</v>
      </c>
      <c r="E22" s="83">
        <v>5000</v>
      </c>
      <c r="F22" s="84">
        <f t="shared" si="0"/>
        <v>100</v>
      </c>
    </row>
    <row r="23" spans="1:6" ht="15.75" customHeight="1" thickBot="1" thickTop="1">
      <c r="A23" s="308" t="s">
        <v>39</v>
      </c>
      <c r="B23" s="309"/>
      <c r="C23" s="310"/>
      <c r="D23" s="85">
        <f>SUM(D8:D22)</f>
        <v>33696689</v>
      </c>
      <c r="E23" s="85">
        <f>SUM(E8:E22)</f>
        <v>31169186</v>
      </c>
      <c r="F23" s="86">
        <f t="shared" si="0"/>
        <v>92.49925415520795</v>
      </c>
    </row>
    <row r="24" ht="13.5" thickTop="1">
      <c r="A24" s="5"/>
    </row>
    <row r="25" ht="15">
      <c r="A25" s="12"/>
    </row>
    <row r="26" spans="1:11" ht="12.75">
      <c r="A26" s="295"/>
      <c r="B26" s="295"/>
      <c r="C26" s="295"/>
      <c r="D26" s="295"/>
      <c r="E26" s="295"/>
      <c r="F26" s="296"/>
      <c r="G26" s="296"/>
      <c r="H26" s="296"/>
      <c r="I26" s="296"/>
      <c r="J26" s="295"/>
      <c r="K26" s="294"/>
    </row>
    <row r="27" spans="1:11" ht="12.75">
      <c r="A27" s="295"/>
      <c r="B27" s="295"/>
      <c r="C27" s="295"/>
      <c r="D27" s="295"/>
      <c r="E27" s="295"/>
      <c r="F27" s="296"/>
      <c r="G27" s="296"/>
      <c r="H27" s="296"/>
      <c r="I27" s="296"/>
      <c r="J27" s="295"/>
      <c r="K27" s="294"/>
    </row>
    <row r="28" spans="1:11" ht="12.75">
      <c r="A28" s="295"/>
      <c r="B28" s="295"/>
      <c r="C28" s="295"/>
      <c r="D28" s="295"/>
      <c r="E28" s="295"/>
      <c r="F28" s="295"/>
      <c r="G28" s="296"/>
      <c r="H28" s="296"/>
      <c r="I28" s="295"/>
      <c r="J28" s="295"/>
      <c r="K28" s="18"/>
    </row>
    <row r="29" spans="1:11" ht="12.75">
      <c r="A29" s="295"/>
      <c r="B29" s="295"/>
      <c r="C29" s="295"/>
      <c r="D29" s="295"/>
      <c r="E29" s="295"/>
      <c r="F29" s="295"/>
      <c r="G29" s="296"/>
      <c r="H29" s="296"/>
      <c r="I29" s="295"/>
      <c r="J29" s="295"/>
      <c r="K29" s="18"/>
    </row>
    <row r="30" spans="1:11" ht="38.25" customHeight="1">
      <c r="A30" s="295"/>
      <c r="B30" s="295"/>
      <c r="C30" s="295"/>
      <c r="D30" s="295"/>
      <c r="E30" s="295"/>
      <c r="F30" s="295"/>
      <c r="G30" s="295"/>
      <c r="H30" s="13"/>
      <c r="I30" s="295"/>
      <c r="J30" s="295"/>
      <c r="K30" s="18"/>
    </row>
    <row r="31" spans="1:11" ht="12.75">
      <c r="A31" s="295"/>
      <c r="B31" s="295"/>
      <c r="C31" s="295"/>
      <c r="D31" s="295"/>
      <c r="E31" s="295"/>
      <c r="F31" s="295"/>
      <c r="G31" s="295"/>
      <c r="H31" s="13"/>
      <c r="I31" s="295"/>
      <c r="J31" s="295"/>
      <c r="K31" s="18"/>
    </row>
    <row r="32" spans="1:11" ht="12.7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8"/>
    </row>
    <row r="33" spans="1:11" ht="30.75" customHeight="1">
      <c r="A33" s="14"/>
      <c r="B33" s="14"/>
      <c r="C33" s="15"/>
      <c r="D33" s="16"/>
      <c r="E33" s="16"/>
      <c r="F33" s="16"/>
      <c r="G33" s="16"/>
      <c r="H33" s="16"/>
      <c r="I33" s="16"/>
      <c r="J33" s="16"/>
      <c r="K33" s="18"/>
    </row>
    <row r="34" spans="1:11" ht="15">
      <c r="A34" s="15"/>
      <c r="B34" s="14"/>
      <c r="C34" s="15"/>
      <c r="D34" s="16"/>
      <c r="E34" s="16"/>
      <c r="F34" s="16"/>
      <c r="G34" s="16"/>
      <c r="H34" s="16"/>
      <c r="I34" s="16"/>
      <c r="J34" s="16"/>
      <c r="K34" s="18"/>
    </row>
    <row r="35" spans="1:11" ht="48" customHeight="1">
      <c r="A35" s="15"/>
      <c r="B35" s="14"/>
      <c r="C35" s="15"/>
      <c r="D35" s="16"/>
      <c r="E35" s="16"/>
      <c r="F35" s="16"/>
      <c r="G35" s="16"/>
      <c r="H35" s="16"/>
      <c r="I35" s="16"/>
      <c r="J35" s="16"/>
      <c r="K35" s="18"/>
    </row>
    <row r="36" spans="1:11" ht="31.5" customHeight="1">
      <c r="A36" s="15"/>
      <c r="B36" s="14"/>
      <c r="C36" s="15"/>
      <c r="D36" s="16"/>
      <c r="E36" s="16"/>
      <c r="F36" s="16"/>
      <c r="G36" s="16"/>
      <c r="H36" s="16"/>
      <c r="I36" s="16"/>
      <c r="J36" s="16"/>
      <c r="K36" s="18"/>
    </row>
    <row r="37" spans="1:11" ht="32.25" customHeight="1">
      <c r="A37" s="15"/>
      <c r="B37" s="14"/>
      <c r="C37" s="15"/>
      <c r="D37" s="16"/>
      <c r="E37" s="16"/>
      <c r="F37" s="16"/>
      <c r="G37" s="16"/>
      <c r="H37" s="16"/>
      <c r="I37" s="16"/>
      <c r="J37" s="16"/>
      <c r="K37" s="18"/>
    </row>
    <row r="38" spans="1:11" ht="15">
      <c r="A38" s="15"/>
      <c r="B38" s="14"/>
      <c r="C38" s="15"/>
      <c r="D38" s="16"/>
      <c r="E38" s="16"/>
      <c r="F38" s="16"/>
      <c r="G38" s="16"/>
      <c r="H38" s="16"/>
      <c r="I38" s="16"/>
      <c r="J38" s="16"/>
      <c r="K38" s="18"/>
    </row>
    <row r="39" spans="1:11" ht="15.75" customHeight="1">
      <c r="A39" s="15"/>
      <c r="B39" s="14"/>
      <c r="C39" s="15"/>
      <c r="D39" s="16"/>
      <c r="E39" s="16"/>
      <c r="F39" s="16"/>
      <c r="G39" s="16"/>
      <c r="H39" s="16"/>
      <c r="I39" s="16"/>
      <c r="J39" s="16"/>
      <c r="K39" s="18"/>
    </row>
    <row r="40" spans="1:11" ht="62.25" customHeight="1">
      <c r="A40" s="15"/>
      <c r="B40" s="14"/>
      <c r="C40" s="15"/>
      <c r="D40" s="16"/>
      <c r="E40" s="16"/>
      <c r="F40" s="16"/>
      <c r="G40" s="16"/>
      <c r="H40" s="16"/>
      <c r="I40" s="16"/>
      <c r="J40" s="16"/>
      <c r="K40" s="18"/>
    </row>
    <row r="41" spans="1:11" ht="15.75" customHeight="1">
      <c r="A41" s="15"/>
      <c r="B41" s="14"/>
      <c r="C41" s="15"/>
      <c r="D41" s="16"/>
      <c r="E41" s="16"/>
      <c r="F41" s="16"/>
      <c r="G41" s="16"/>
      <c r="H41" s="16"/>
      <c r="I41" s="16"/>
      <c r="J41" s="16"/>
      <c r="K41" s="18"/>
    </row>
    <row r="42" spans="1:11" ht="78" customHeight="1">
      <c r="A42" s="15"/>
      <c r="B42" s="14"/>
      <c r="C42" s="15"/>
      <c r="D42" s="16"/>
      <c r="E42" s="16"/>
      <c r="F42" s="16"/>
      <c r="G42" s="16"/>
      <c r="H42" s="16"/>
      <c r="I42" s="16"/>
      <c r="J42" s="16"/>
      <c r="K42" s="18"/>
    </row>
    <row r="43" spans="1:11" ht="17.25" customHeight="1">
      <c r="A43" s="15"/>
      <c r="B43" s="14"/>
      <c r="C43" s="15"/>
      <c r="D43" s="16"/>
      <c r="E43" s="16"/>
      <c r="F43" s="16"/>
      <c r="G43" s="16"/>
      <c r="H43" s="16"/>
      <c r="I43" s="16"/>
      <c r="J43" s="16"/>
      <c r="K43" s="18"/>
    </row>
    <row r="44" spans="1:11" ht="30.75" customHeight="1">
      <c r="A44" s="15"/>
      <c r="B44" s="15"/>
      <c r="C44" s="15"/>
      <c r="D44" s="16"/>
      <c r="E44" s="16"/>
      <c r="F44" s="16"/>
      <c r="G44" s="16"/>
      <c r="H44" s="16"/>
      <c r="I44" s="16"/>
      <c r="J44" s="16"/>
      <c r="K44" s="18"/>
    </row>
    <row r="45" spans="1:11" ht="15.75">
      <c r="A45" s="297"/>
      <c r="B45" s="297"/>
      <c r="C45" s="20"/>
      <c r="D45" s="17"/>
      <c r="E45" s="17"/>
      <c r="F45" s="17"/>
      <c r="G45" s="17"/>
      <c r="H45" s="17"/>
      <c r="I45" s="17"/>
      <c r="J45" s="17"/>
      <c r="K45" s="18"/>
    </row>
    <row r="46" ht="12.75">
      <c r="A46" s="5"/>
    </row>
  </sheetData>
  <mergeCells count="22">
    <mergeCell ref="A1:F2"/>
    <mergeCell ref="E26:E31"/>
    <mergeCell ref="A5:A6"/>
    <mergeCell ref="B5:B6"/>
    <mergeCell ref="C5:C6"/>
    <mergeCell ref="A9:A11"/>
    <mergeCell ref="A18:A19"/>
    <mergeCell ref="A23:C23"/>
    <mergeCell ref="A45:B45"/>
    <mergeCell ref="F26:I27"/>
    <mergeCell ref="J26:J31"/>
    <mergeCell ref="D5:D6"/>
    <mergeCell ref="E5:E6"/>
    <mergeCell ref="A26:A31"/>
    <mergeCell ref="B26:B31"/>
    <mergeCell ref="C26:C31"/>
    <mergeCell ref="D26:D31"/>
    <mergeCell ref="K26:K27"/>
    <mergeCell ref="F28:F31"/>
    <mergeCell ref="G28:H29"/>
    <mergeCell ref="I28:I31"/>
    <mergeCell ref="G30:G31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="75" zoomScaleSheetLayoutView="75" workbookViewId="0" topLeftCell="A1">
      <selection activeCell="D21" sqref="D21"/>
    </sheetView>
  </sheetViews>
  <sheetFormatPr defaultColWidth="9.00390625" defaultRowHeight="12.75"/>
  <cols>
    <col min="1" max="1" width="6.625" style="0" customWidth="1"/>
    <col min="2" max="2" width="11.00390625" style="0" customWidth="1"/>
    <col min="3" max="3" width="43.625" style="0" customWidth="1"/>
    <col min="4" max="4" width="18.125" style="0" customWidth="1"/>
    <col min="5" max="5" width="17.75390625" style="0" customWidth="1"/>
    <col min="6" max="6" width="16.00390625" style="0" customWidth="1"/>
    <col min="7" max="7" width="15.625" style="0" customWidth="1"/>
    <col min="8" max="8" width="15.875" style="0" customWidth="1"/>
    <col min="9" max="9" width="16.00390625" style="0" customWidth="1"/>
    <col min="10" max="10" width="11.875" style="0" customWidth="1"/>
    <col min="11" max="11" width="9.125" style="0" hidden="1" customWidth="1"/>
  </cols>
  <sheetData>
    <row r="1" spans="1:10" ht="16.5" thickBot="1">
      <c r="A1" s="21" t="s">
        <v>166</v>
      </c>
      <c r="B1" s="31"/>
      <c r="J1" t="s">
        <v>6</v>
      </c>
    </row>
    <row r="2" spans="1:11" ht="13.5" thickTop="1">
      <c r="A2" s="334" t="s">
        <v>7</v>
      </c>
      <c r="B2" s="298" t="s">
        <v>8</v>
      </c>
      <c r="C2" s="298" t="s">
        <v>19</v>
      </c>
      <c r="D2" s="298" t="s">
        <v>9</v>
      </c>
      <c r="E2" s="298" t="s">
        <v>10</v>
      </c>
      <c r="F2" s="325" t="s">
        <v>20</v>
      </c>
      <c r="G2" s="326"/>
      <c r="H2" s="326"/>
      <c r="I2" s="327"/>
      <c r="J2" s="331" t="s">
        <v>21</v>
      </c>
      <c r="K2" s="294"/>
    </row>
    <row r="3" spans="1:11" ht="12.75">
      <c r="A3" s="335"/>
      <c r="B3" s="311"/>
      <c r="C3" s="311"/>
      <c r="D3" s="311"/>
      <c r="E3" s="311"/>
      <c r="F3" s="328"/>
      <c r="G3" s="329"/>
      <c r="H3" s="329"/>
      <c r="I3" s="330"/>
      <c r="J3" s="332"/>
      <c r="K3" s="294"/>
    </row>
    <row r="4" spans="1:11" ht="12.75">
      <c r="A4" s="335"/>
      <c r="B4" s="311"/>
      <c r="C4" s="311"/>
      <c r="D4" s="311"/>
      <c r="E4" s="311"/>
      <c r="F4" s="316" t="s">
        <v>22</v>
      </c>
      <c r="G4" s="317" t="s">
        <v>23</v>
      </c>
      <c r="H4" s="318"/>
      <c r="I4" s="321" t="s">
        <v>24</v>
      </c>
      <c r="J4" s="332"/>
      <c r="K4" s="6"/>
    </row>
    <row r="5" spans="1:11" ht="12.75">
      <c r="A5" s="335"/>
      <c r="B5" s="311"/>
      <c r="C5" s="311"/>
      <c r="D5" s="311"/>
      <c r="E5" s="311"/>
      <c r="F5" s="311"/>
      <c r="G5" s="319"/>
      <c r="H5" s="320"/>
      <c r="I5" s="322"/>
      <c r="J5" s="332"/>
      <c r="K5" s="6"/>
    </row>
    <row r="6" spans="1:11" ht="38.25" customHeight="1">
      <c r="A6" s="335"/>
      <c r="B6" s="311"/>
      <c r="C6" s="311"/>
      <c r="D6" s="311"/>
      <c r="E6" s="311"/>
      <c r="F6" s="311"/>
      <c r="G6" s="324" t="s">
        <v>25</v>
      </c>
      <c r="H6" s="92" t="s">
        <v>40</v>
      </c>
      <c r="I6" s="322"/>
      <c r="J6" s="332"/>
      <c r="K6" s="6"/>
    </row>
    <row r="7" spans="1:11" ht="13.5" thickBot="1">
      <c r="A7" s="336"/>
      <c r="B7" s="299"/>
      <c r="C7" s="299"/>
      <c r="D7" s="299"/>
      <c r="E7" s="299"/>
      <c r="F7" s="299"/>
      <c r="G7" s="304"/>
      <c r="H7" s="99" t="s">
        <v>41</v>
      </c>
      <c r="I7" s="323"/>
      <c r="J7" s="333"/>
      <c r="K7" s="6"/>
    </row>
    <row r="8" spans="1:11" ht="13.5" thickTop="1">
      <c r="A8" s="93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29</v>
      </c>
      <c r="H8" s="7" t="s">
        <v>31</v>
      </c>
      <c r="I8" s="7" t="s">
        <v>32</v>
      </c>
      <c r="J8" s="94" t="s">
        <v>33</v>
      </c>
      <c r="K8" s="6"/>
    </row>
    <row r="9" spans="1:11" ht="30.75" customHeight="1">
      <c r="A9" s="95" t="s">
        <v>42</v>
      </c>
      <c r="B9" s="9" t="s">
        <v>43</v>
      </c>
      <c r="C9" s="8" t="s">
        <v>103</v>
      </c>
      <c r="D9" s="29">
        <v>20000</v>
      </c>
      <c r="E9" s="29">
        <f aca="true" t="shared" si="0" ref="E9:E23">F9+I9</f>
        <v>20000</v>
      </c>
      <c r="F9" s="29">
        <f aca="true" t="shared" si="1" ref="F9:F23">G9+H9</f>
        <v>20000</v>
      </c>
      <c r="G9" s="29">
        <v>0</v>
      </c>
      <c r="H9" s="29">
        <v>20000</v>
      </c>
      <c r="I9" s="29">
        <v>0</v>
      </c>
      <c r="J9" s="78">
        <f aca="true" t="shared" si="2" ref="J9:J17">E9/D9%</f>
        <v>100</v>
      </c>
      <c r="K9" s="6"/>
    </row>
    <row r="10" spans="1:11" ht="15">
      <c r="A10" s="312"/>
      <c r="B10" s="9" t="s">
        <v>47</v>
      </c>
      <c r="C10" s="8" t="s">
        <v>49</v>
      </c>
      <c r="D10" s="29">
        <v>19905332</v>
      </c>
      <c r="E10" s="29">
        <f t="shared" si="0"/>
        <v>18149500</v>
      </c>
      <c r="F10" s="29">
        <f t="shared" si="1"/>
        <v>7363000</v>
      </c>
      <c r="G10" s="29">
        <v>0</v>
      </c>
      <c r="H10" s="29">
        <v>7363000</v>
      </c>
      <c r="I10" s="29">
        <v>10786500</v>
      </c>
      <c r="J10" s="78">
        <f t="shared" si="2"/>
        <v>91.17908709083576</v>
      </c>
      <c r="K10" s="6"/>
    </row>
    <row r="11" spans="1:11" ht="48" customHeight="1">
      <c r="A11" s="314"/>
      <c r="B11" s="9" t="s">
        <v>51</v>
      </c>
      <c r="C11" s="8" t="s">
        <v>163</v>
      </c>
      <c r="D11" s="29">
        <v>855179</v>
      </c>
      <c r="E11" s="29">
        <f t="shared" si="0"/>
        <v>661419</v>
      </c>
      <c r="F11" s="29">
        <f t="shared" si="1"/>
        <v>611519</v>
      </c>
      <c r="G11" s="29">
        <v>530570</v>
      </c>
      <c r="H11" s="29">
        <v>80949</v>
      </c>
      <c r="I11" s="29">
        <v>49900</v>
      </c>
      <c r="J11" s="78">
        <f t="shared" si="2"/>
        <v>77.34275514249063</v>
      </c>
      <c r="K11" s="6"/>
    </row>
    <row r="12" spans="1:11" ht="17.25" customHeight="1">
      <c r="A12" s="313"/>
      <c r="B12" s="9" t="s">
        <v>234</v>
      </c>
      <c r="C12" s="8" t="s">
        <v>115</v>
      </c>
      <c r="D12" s="29">
        <v>6800000</v>
      </c>
      <c r="E12" s="29">
        <f>F12+I12</f>
        <v>6800000</v>
      </c>
      <c r="F12" s="29">
        <f>G12+H12</f>
        <v>1100000</v>
      </c>
      <c r="G12" s="29">
        <v>0</v>
      </c>
      <c r="H12" s="29">
        <v>1100000</v>
      </c>
      <c r="I12" s="29">
        <v>5700000</v>
      </c>
      <c r="J12" s="78">
        <f t="shared" si="2"/>
        <v>100</v>
      </c>
      <c r="K12" s="6"/>
    </row>
    <row r="13" spans="1:11" ht="15.75" customHeight="1">
      <c r="A13" s="98">
        <v>710</v>
      </c>
      <c r="B13" s="9">
        <v>71005</v>
      </c>
      <c r="C13" s="8" t="s">
        <v>118</v>
      </c>
      <c r="D13" s="29">
        <v>3000</v>
      </c>
      <c r="E13" s="29">
        <f t="shared" si="0"/>
        <v>2543.66</v>
      </c>
      <c r="F13" s="29">
        <f t="shared" si="1"/>
        <v>2543.66</v>
      </c>
      <c r="G13" s="29">
        <v>0</v>
      </c>
      <c r="H13" s="29">
        <v>2543.66</v>
      </c>
      <c r="I13" s="29">
        <v>0</v>
      </c>
      <c r="J13" s="78">
        <f t="shared" si="2"/>
        <v>84.78866666666666</v>
      </c>
      <c r="K13" s="6"/>
    </row>
    <row r="14" spans="1:11" ht="32.25" customHeight="1">
      <c r="A14" s="98"/>
      <c r="B14" s="9">
        <v>71012</v>
      </c>
      <c r="C14" s="8" t="s">
        <v>150</v>
      </c>
      <c r="D14" s="29">
        <v>224000</v>
      </c>
      <c r="E14" s="29">
        <f t="shared" si="0"/>
        <v>224000</v>
      </c>
      <c r="F14" s="29">
        <f t="shared" si="1"/>
        <v>224000</v>
      </c>
      <c r="G14" s="29">
        <v>224000</v>
      </c>
      <c r="H14" s="29">
        <v>0</v>
      </c>
      <c r="I14" s="29">
        <v>0</v>
      </c>
      <c r="J14" s="78">
        <f t="shared" si="2"/>
        <v>100</v>
      </c>
      <c r="K14" s="6"/>
    </row>
    <row r="15" spans="1:11" ht="15">
      <c r="A15" s="98">
        <v>750</v>
      </c>
      <c r="B15" s="9">
        <v>75011</v>
      </c>
      <c r="C15" s="8" t="s">
        <v>151</v>
      </c>
      <c r="D15" s="29">
        <v>425000</v>
      </c>
      <c r="E15" s="29">
        <f t="shared" si="0"/>
        <v>341317</v>
      </c>
      <c r="F15" s="29">
        <f t="shared" si="1"/>
        <v>341317</v>
      </c>
      <c r="G15" s="29">
        <v>308107</v>
      </c>
      <c r="H15" s="29">
        <v>33210</v>
      </c>
      <c r="I15" s="29">
        <v>0</v>
      </c>
      <c r="J15" s="78">
        <f t="shared" si="2"/>
        <v>80.30988235294117</v>
      </c>
      <c r="K15" s="6"/>
    </row>
    <row r="16" spans="1:11" ht="15.75" customHeight="1">
      <c r="A16" s="98"/>
      <c r="B16" s="9">
        <v>75046</v>
      </c>
      <c r="C16" s="8" t="s">
        <v>72</v>
      </c>
      <c r="D16" s="29">
        <v>50000</v>
      </c>
      <c r="E16" s="29">
        <f t="shared" si="0"/>
        <v>42660</v>
      </c>
      <c r="F16" s="29">
        <f t="shared" si="1"/>
        <v>42660</v>
      </c>
      <c r="G16" s="29">
        <v>34040</v>
      </c>
      <c r="H16" s="29">
        <v>8620</v>
      </c>
      <c r="I16" s="29">
        <v>0</v>
      </c>
      <c r="J16" s="78">
        <f t="shared" si="2"/>
        <v>85.32</v>
      </c>
      <c r="K16" s="6"/>
    </row>
    <row r="17" spans="1:11" ht="74.25" customHeight="1">
      <c r="A17" s="98">
        <v>751</v>
      </c>
      <c r="B17" s="9">
        <v>75109</v>
      </c>
      <c r="C17" s="8" t="s">
        <v>236</v>
      </c>
      <c r="D17" s="29">
        <v>459345</v>
      </c>
      <c r="E17" s="29">
        <f t="shared" si="0"/>
        <v>231401</v>
      </c>
      <c r="F17" s="29">
        <f t="shared" si="1"/>
        <v>231401</v>
      </c>
      <c r="G17" s="29">
        <v>0</v>
      </c>
      <c r="H17" s="29">
        <v>231401</v>
      </c>
      <c r="I17" s="29">
        <v>0</v>
      </c>
      <c r="J17" s="78">
        <f t="shared" si="2"/>
        <v>50.37629668332082</v>
      </c>
      <c r="K17" s="6"/>
    </row>
    <row r="18" spans="1:11" ht="15.75" customHeight="1">
      <c r="A18" s="98">
        <v>851</v>
      </c>
      <c r="B18" s="9">
        <v>85141</v>
      </c>
      <c r="C18" s="8" t="s">
        <v>235</v>
      </c>
      <c r="D18" s="29">
        <v>662000</v>
      </c>
      <c r="E18" s="29">
        <f>F18+I18</f>
        <v>638334</v>
      </c>
      <c r="F18" s="29">
        <f>G18+H18</f>
        <v>142261</v>
      </c>
      <c r="G18" s="29">
        <v>0</v>
      </c>
      <c r="H18" s="29">
        <v>142261</v>
      </c>
      <c r="I18" s="29">
        <v>496073</v>
      </c>
      <c r="J18" s="78">
        <f aca="true" t="shared" si="3" ref="J18:J24">E18/D18%</f>
        <v>96.4250755287009</v>
      </c>
      <c r="K18" s="6"/>
    </row>
    <row r="19" spans="1:11" ht="48" customHeight="1">
      <c r="A19" s="312"/>
      <c r="B19" s="9">
        <v>85156</v>
      </c>
      <c r="C19" s="8" t="s">
        <v>164</v>
      </c>
      <c r="D19" s="29">
        <v>12050</v>
      </c>
      <c r="E19" s="29">
        <f t="shared" si="0"/>
        <v>12048</v>
      </c>
      <c r="F19" s="29">
        <f t="shared" si="1"/>
        <v>12048</v>
      </c>
      <c r="G19" s="29">
        <v>0</v>
      </c>
      <c r="H19" s="29">
        <v>12048</v>
      </c>
      <c r="I19" s="29">
        <v>0</v>
      </c>
      <c r="J19" s="78">
        <f t="shared" si="3"/>
        <v>99.98340248962656</v>
      </c>
      <c r="K19" s="6"/>
    </row>
    <row r="20" spans="1:11" ht="15.75" customHeight="1">
      <c r="A20" s="313"/>
      <c r="B20" s="9">
        <v>85157</v>
      </c>
      <c r="C20" s="8" t="s">
        <v>90</v>
      </c>
      <c r="D20" s="29">
        <v>3992080</v>
      </c>
      <c r="E20" s="29">
        <f t="shared" si="0"/>
        <v>3759845</v>
      </c>
      <c r="F20" s="29">
        <f t="shared" si="1"/>
        <v>3759845</v>
      </c>
      <c r="G20" s="29">
        <v>0</v>
      </c>
      <c r="H20" s="29">
        <v>3759845</v>
      </c>
      <c r="I20" s="29">
        <v>0</v>
      </c>
      <c r="J20" s="78">
        <f t="shared" si="3"/>
        <v>94.18260656099075</v>
      </c>
      <c r="K20" s="6"/>
    </row>
    <row r="21" spans="1:11" ht="61.5" customHeight="1">
      <c r="A21" s="98">
        <v>852</v>
      </c>
      <c r="B21" s="9">
        <v>85212</v>
      </c>
      <c r="C21" s="8" t="s">
        <v>92</v>
      </c>
      <c r="D21" s="29">
        <v>31000</v>
      </c>
      <c r="E21" s="29">
        <f t="shared" si="0"/>
        <v>31000</v>
      </c>
      <c r="F21" s="29">
        <f t="shared" si="1"/>
        <v>31000</v>
      </c>
      <c r="G21" s="29">
        <v>24000</v>
      </c>
      <c r="H21" s="29">
        <v>7000</v>
      </c>
      <c r="I21" s="29">
        <v>0</v>
      </c>
      <c r="J21" s="78">
        <f t="shared" si="3"/>
        <v>100</v>
      </c>
      <c r="K21" s="6"/>
    </row>
    <row r="22" spans="1:11" ht="17.25" customHeight="1">
      <c r="A22" s="98">
        <v>853</v>
      </c>
      <c r="B22" s="9">
        <v>85332</v>
      </c>
      <c r="C22" s="8" t="s">
        <v>134</v>
      </c>
      <c r="D22" s="29">
        <v>252703</v>
      </c>
      <c r="E22" s="29">
        <f t="shared" si="0"/>
        <v>250118</v>
      </c>
      <c r="F22" s="29">
        <f t="shared" si="1"/>
        <v>250118</v>
      </c>
      <c r="G22" s="29">
        <v>35359</v>
      </c>
      <c r="H22" s="29">
        <v>214759</v>
      </c>
      <c r="I22" s="29">
        <v>0</v>
      </c>
      <c r="J22" s="78">
        <f t="shared" si="3"/>
        <v>98.9770600269882</v>
      </c>
      <c r="K22" s="6"/>
    </row>
    <row r="23" spans="1:11" ht="19.5" customHeight="1" thickBot="1">
      <c r="A23" s="97">
        <v>921</v>
      </c>
      <c r="B23" s="100">
        <v>92109</v>
      </c>
      <c r="C23" s="82" t="s">
        <v>165</v>
      </c>
      <c r="D23" s="83">
        <v>5000</v>
      </c>
      <c r="E23" s="83">
        <f t="shared" si="0"/>
        <v>5000</v>
      </c>
      <c r="F23" s="83">
        <f t="shared" si="1"/>
        <v>5000</v>
      </c>
      <c r="G23" s="83">
        <v>0</v>
      </c>
      <c r="H23" s="83">
        <v>5000</v>
      </c>
      <c r="I23" s="83">
        <v>0</v>
      </c>
      <c r="J23" s="84">
        <f t="shared" si="3"/>
        <v>100</v>
      </c>
      <c r="K23" s="6"/>
    </row>
    <row r="24" spans="1:11" ht="27" customHeight="1" thickBot="1" thickTop="1">
      <c r="A24" s="315" t="s">
        <v>18</v>
      </c>
      <c r="B24" s="315"/>
      <c r="C24" s="315"/>
      <c r="D24" s="102">
        <f aca="true" t="shared" si="4" ref="D24:I24">SUM(D9:D23)</f>
        <v>33696689</v>
      </c>
      <c r="E24" s="102">
        <f t="shared" si="4"/>
        <v>31169185.66</v>
      </c>
      <c r="F24" s="102">
        <f t="shared" si="4"/>
        <v>14136712.66</v>
      </c>
      <c r="G24" s="102">
        <f t="shared" si="4"/>
        <v>1156076</v>
      </c>
      <c r="H24" s="102">
        <f t="shared" si="4"/>
        <v>12980636.66</v>
      </c>
      <c r="I24" s="102">
        <f t="shared" si="4"/>
        <v>17032473</v>
      </c>
      <c r="J24" s="103">
        <f t="shared" si="3"/>
        <v>92.49925314620674</v>
      </c>
      <c r="K24" s="6"/>
    </row>
    <row r="25" ht="13.5" thickTop="1">
      <c r="A25" s="5"/>
    </row>
  </sheetData>
  <mergeCells count="15">
    <mergeCell ref="A24:C24"/>
    <mergeCell ref="K2:K3"/>
    <mergeCell ref="F4:F7"/>
    <mergeCell ref="G4:H5"/>
    <mergeCell ref="I4:I7"/>
    <mergeCell ref="G6:G7"/>
    <mergeCell ref="F2:I3"/>
    <mergeCell ref="J2:J7"/>
    <mergeCell ref="A2:A7"/>
    <mergeCell ref="B2:B7"/>
    <mergeCell ref="C2:C7"/>
    <mergeCell ref="D2:D7"/>
    <mergeCell ref="E2:E7"/>
    <mergeCell ref="A19:A20"/>
    <mergeCell ref="A10:A12"/>
  </mergeCells>
  <printOptions/>
  <pageMargins left="0.6" right="0.4" top="1" bottom="0.69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SheetLayoutView="100" workbookViewId="0" topLeftCell="A1">
      <selection activeCell="A8" sqref="A8"/>
    </sheetView>
  </sheetViews>
  <sheetFormatPr defaultColWidth="9.00390625" defaultRowHeight="12.75"/>
  <cols>
    <col min="1" max="1" width="73.00390625" style="0" customWidth="1"/>
    <col min="2" max="2" width="20.25390625" style="0" customWidth="1"/>
    <col min="3" max="3" width="19.00390625" style="0" customWidth="1"/>
    <col min="4" max="4" width="13.75390625" style="0" customWidth="1"/>
  </cols>
  <sheetData>
    <row r="1" spans="1:4" ht="15">
      <c r="A1" s="337" t="s">
        <v>213</v>
      </c>
      <c r="B1" s="337"/>
      <c r="C1" s="337"/>
      <c r="D1" s="337"/>
    </row>
    <row r="3" spans="1:4" ht="16.5" thickBot="1">
      <c r="A3" s="26" t="s">
        <v>179</v>
      </c>
      <c r="D3" s="23" t="s">
        <v>6</v>
      </c>
    </row>
    <row r="4" spans="1:4" ht="41.25" customHeight="1" thickBot="1" thickTop="1">
      <c r="A4" s="126" t="s">
        <v>177</v>
      </c>
      <c r="B4" s="126" t="s">
        <v>9</v>
      </c>
      <c r="C4" s="126" t="s">
        <v>10</v>
      </c>
      <c r="D4" s="128" t="s">
        <v>180</v>
      </c>
    </row>
    <row r="5" spans="1:4" ht="15.75" thickTop="1">
      <c r="A5" s="122" t="s">
        <v>12</v>
      </c>
      <c r="B5" s="123" t="s">
        <v>13</v>
      </c>
      <c r="C5" s="123" t="s">
        <v>14</v>
      </c>
      <c r="D5" s="125" t="s">
        <v>15</v>
      </c>
    </row>
    <row r="6" spans="1:4" ht="17.25" customHeight="1">
      <c r="A6" s="117" t="s">
        <v>229</v>
      </c>
      <c r="B6" s="33">
        <v>20602415</v>
      </c>
      <c r="C6" s="33">
        <v>20000000</v>
      </c>
      <c r="D6" s="118">
        <f>C6/B6%</f>
        <v>97.07599812934552</v>
      </c>
    </row>
    <row r="7" spans="1:4" ht="42" customHeight="1">
      <c r="A7" s="119" t="s">
        <v>279</v>
      </c>
      <c r="B7" s="34">
        <v>75273537</v>
      </c>
      <c r="C7" s="34">
        <v>144877842</v>
      </c>
      <c r="D7" s="118">
        <f>C7/B7%</f>
        <v>192.46849261248346</v>
      </c>
    </row>
    <row r="8" spans="1:4" ht="14.25" customHeight="1">
      <c r="A8" s="121" t="s">
        <v>23</v>
      </c>
      <c r="B8" s="32"/>
      <c r="C8" s="32"/>
      <c r="D8" s="118"/>
    </row>
    <row r="9" spans="1:4" ht="12.75">
      <c r="A9" s="121" t="s">
        <v>0</v>
      </c>
      <c r="B9" s="34"/>
      <c r="C9" s="34">
        <v>73044147</v>
      </c>
      <c r="D9" s="118"/>
    </row>
    <row r="10" spans="1:4" ht="15.75" customHeight="1" thickBot="1">
      <c r="A10" s="129" t="s">
        <v>1</v>
      </c>
      <c r="B10" s="130">
        <v>19197113</v>
      </c>
      <c r="C10" s="130">
        <v>19933245</v>
      </c>
      <c r="D10" s="131">
        <f>C10/B10%</f>
        <v>103.83459742097679</v>
      </c>
    </row>
    <row r="11" spans="1:4" ht="17.25" thickBot="1" thickTop="1">
      <c r="A11" s="132" t="s">
        <v>183</v>
      </c>
      <c r="B11" s="133">
        <f>B6+B7+B10</f>
        <v>115073065</v>
      </c>
      <c r="C11" s="133">
        <f>C6+C7+C10</f>
        <v>184811087</v>
      </c>
      <c r="D11" s="134">
        <f>C11/B11%</f>
        <v>160.60325411511374</v>
      </c>
    </row>
    <row r="12" spans="1:4" ht="16.5" thickTop="1">
      <c r="A12" s="35"/>
      <c r="B12" s="36"/>
      <c r="C12" s="37"/>
      <c r="D12" s="37"/>
    </row>
    <row r="13" spans="1:3" ht="16.5" thickBot="1">
      <c r="A13" s="26" t="s">
        <v>182</v>
      </c>
      <c r="C13" s="41"/>
    </row>
    <row r="14" spans="1:4" ht="40.5" customHeight="1" thickBot="1" thickTop="1">
      <c r="A14" s="126" t="s">
        <v>181</v>
      </c>
      <c r="B14" s="126" t="s">
        <v>9</v>
      </c>
      <c r="C14" s="127" t="s">
        <v>10</v>
      </c>
      <c r="D14" s="128" t="s">
        <v>180</v>
      </c>
    </row>
    <row r="15" spans="1:4" ht="15.75" thickTop="1">
      <c r="A15" s="122" t="s">
        <v>12</v>
      </c>
      <c r="B15" s="123" t="s">
        <v>13</v>
      </c>
      <c r="C15" s="124" t="s">
        <v>14</v>
      </c>
      <c r="D15" s="125" t="s">
        <v>15</v>
      </c>
    </row>
    <row r="16" spans="1:4" ht="14.25" customHeight="1">
      <c r="A16" s="117" t="s">
        <v>2</v>
      </c>
      <c r="B16" s="33">
        <v>5800000</v>
      </c>
      <c r="C16" s="33">
        <v>5800000</v>
      </c>
      <c r="D16" s="118">
        <f>C16/B16%</f>
        <v>100</v>
      </c>
    </row>
    <row r="17" spans="1:4" ht="42.75" customHeight="1">
      <c r="A17" s="119" t="s">
        <v>279</v>
      </c>
      <c r="B17" s="34">
        <v>11965371</v>
      </c>
      <c r="C17" s="34">
        <v>84926946</v>
      </c>
      <c r="D17" s="118">
        <f>C17/B17%</f>
        <v>709.7727767906235</v>
      </c>
    </row>
    <row r="18" spans="1:4" ht="12.75" customHeight="1">
      <c r="A18" s="120" t="s">
        <v>23</v>
      </c>
      <c r="B18" s="34"/>
      <c r="C18" s="34"/>
      <c r="D18" s="118"/>
    </row>
    <row r="19" spans="1:4" ht="15.75" customHeight="1">
      <c r="A19" s="121" t="s">
        <v>0</v>
      </c>
      <c r="B19" s="34"/>
      <c r="C19" s="34">
        <v>73044147</v>
      </c>
      <c r="D19" s="118"/>
    </row>
    <row r="20" spans="1:4" ht="17.25" customHeight="1" thickBot="1">
      <c r="A20" s="129" t="s">
        <v>3</v>
      </c>
      <c r="B20" s="130">
        <v>10000000</v>
      </c>
      <c r="C20" s="130">
        <v>10000000</v>
      </c>
      <c r="D20" s="131">
        <f>C20/B20%</f>
        <v>100</v>
      </c>
    </row>
    <row r="21" spans="1:4" ht="17.25" thickBot="1" thickTop="1">
      <c r="A21" s="132" t="s">
        <v>183</v>
      </c>
      <c r="B21" s="133">
        <f>B16+B17+B20</f>
        <v>27765371</v>
      </c>
      <c r="C21" s="133">
        <f>C16+C17+C20</f>
        <v>100726946</v>
      </c>
      <c r="D21" s="134">
        <f>C21/B21%</f>
        <v>362.77903868095257</v>
      </c>
    </row>
    <row r="22" ht="13.5" thickTop="1"/>
  </sheetData>
  <mergeCells count="1">
    <mergeCell ref="A1:D1"/>
  </mergeCells>
  <printOptions horizontalCentered="1"/>
  <pageMargins left="0.5511811023622047" right="0.62992125984251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view="pageBreakPreview" zoomScale="60" zoomScaleNormal="75" workbookViewId="0" topLeftCell="A1">
      <selection activeCell="C29" sqref="C29"/>
    </sheetView>
  </sheetViews>
  <sheetFormatPr defaultColWidth="9.00390625" defaultRowHeight="12.75"/>
  <cols>
    <col min="1" max="1" width="10.375" style="0" customWidth="1"/>
    <col min="2" max="2" width="14.125" style="0" customWidth="1"/>
    <col min="3" max="3" width="63.25390625" style="0" customWidth="1"/>
    <col min="4" max="4" width="21.375" style="0" customWidth="1"/>
    <col min="5" max="5" width="19.625" style="0" customWidth="1"/>
    <col min="6" max="6" width="21.375" style="0" customWidth="1"/>
    <col min="7" max="7" width="21.25390625" style="0" customWidth="1"/>
  </cols>
  <sheetData>
    <row r="1" spans="1:7" ht="32.25" customHeight="1">
      <c r="A1" s="338" t="s">
        <v>230</v>
      </c>
      <c r="B1" s="339"/>
      <c r="C1" s="339"/>
      <c r="D1" s="339"/>
      <c r="E1" s="339"/>
      <c r="F1" s="339"/>
      <c r="G1" s="339"/>
    </row>
    <row r="2" ht="12.75">
      <c r="A2" s="2"/>
    </row>
    <row r="3" spans="1:12" ht="16.5" thickBot="1">
      <c r="A3" s="27" t="s">
        <v>169</v>
      </c>
      <c r="G3" s="23" t="s">
        <v>6</v>
      </c>
      <c r="L3" s="4"/>
    </row>
    <row r="4" spans="1:7" ht="15" customHeight="1" thickBot="1" thickTop="1">
      <c r="A4" s="340" t="s">
        <v>7</v>
      </c>
      <c r="B4" s="340" t="s">
        <v>8</v>
      </c>
      <c r="C4" s="340" t="s">
        <v>19</v>
      </c>
      <c r="D4" s="340" t="s">
        <v>36</v>
      </c>
      <c r="E4" s="340"/>
      <c r="F4" s="340" t="s">
        <v>37</v>
      </c>
      <c r="G4" s="340"/>
    </row>
    <row r="5" spans="1:7" ht="16.5" thickBot="1" thickTop="1">
      <c r="A5" s="340"/>
      <c r="B5" s="340"/>
      <c r="C5" s="340"/>
      <c r="D5" s="108" t="s">
        <v>38</v>
      </c>
      <c r="E5" s="108" t="s">
        <v>10</v>
      </c>
      <c r="F5" s="108" t="s">
        <v>38</v>
      </c>
      <c r="G5" s="108" t="s">
        <v>10</v>
      </c>
    </row>
    <row r="6" spans="1:7" ht="13.5" thickTop="1">
      <c r="A6" s="75" t="s">
        <v>12</v>
      </c>
      <c r="B6" s="73" t="s">
        <v>13</v>
      </c>
      <c r="C6" s="73" t="s">
        <v>14</v>
      </c>
      <c r="D6" s="73" t="s">
        <v>15</v>
      </c>
      <c r="E6" s="73" t="s">
        <v>16</v>
      </c>
      <c r="F6" s="73" t="s">
        <v>17</v>
      </c>
      <c r="G6" s="76" t="s">
        <v>29</v>
      </c>
    </row>
    <row r="7" spans="1:7" ht="15.75" customHeight="1">
      <c r="A7" s="95" t="s">
        <v>42</v>
      </c>
      <c r="B7" s="9" t="s">
        <v>154</v>
      </c>
      <c r="C7" s="8" t="s">
        <v>172</v>
      </c>
      <c r="D7" s="29">
        <v>10847987</v>
      </c>
      <c r="E7" s="29">
        <v>10647195</v>
      </c>
      <c r="F7" s="29">
        <v>10847987</v>
      </c>
      <c r="G7" s="104">
        <v>7770110</v>
      </c>
    </row>
    <row r="8" spans="1:7" ht="15.75" customHeight="1" thickBot="1">
      <c r="A8" s="105">
        <v>851</v>
      </c>
      <c r="B8" s="106">
        <v>85195</v>
      </c>
      <c r="C8" s="82" t="s">
        <v>155</v>
      </c>
      <c r="D8" s="83">
        <v>5360600</v>
      </c>
      <c r="E8" s="83">
        <v>4614513</v>
      </c>
      <c r="F8" s="83">
        <v>5360600</v>
      </c>
      <c r="G8" s="107">
        <v>4121974</v>
      </c>
    </row>
    <row r="9" spans="1:7" ht="16.5" customHeight="1" thickBot="1" thickTop="1">
      <c r="A9" s="341" t="s">
        <v>39</v>
      </c>
      <c r="B9" s="341"/>
      <c r="C9" s="341"/>
      <c r="D9" s="101">
        <f>D7+D8</f>
        <v>16208587</v>
      </c>
      <c r="E9" s="101">
        <f>E7+E8</f>
        <v>15261708</v>
      </c>
      <c r="F9" s="101">
        <f>F7+F8</f>
        <v>16208587</v>
      </c>
      <c r="G9" s="101">
        <f>G7+G8</f>
        <v>11892084</v>
      </c>
    </row>
    <row r="10" spans="1:7" ht="16.5" thickTop="1">
      <c r="A10" s="25"/>
      <c r="B10" s="25"/>
      <c r="C10" s="24"/>
      <c r="D10" s="17"/>
      <c r="E10" s="17"/>
      <c r="F10" s="17"/>
      <c r="G10" s="17"/>
    </row>
    <row r="11" ht="16.5" thickBot="1">
      <c r="A11" s="27" t="s">
        <v>170</v>
      </c>
    </row>
    <row r="12" spans="1:7" ht="14.25" customHeight="1" thickBot="1" thickTop="1">
      <c r="A12" s="340" t="s">
        <v>7</v>
      </c>
      <c r="B12" s="340" t="s">
        <v>8</v>
      </c>
      <c r="C12" s="340" t="s">
        <v>19</v>
      </c>
      <c r="D12" s="340" t="s">
        <v>36</v>
      </c>
      <c r="E12" s="340"/>
      <c r="F12" s="340" t="s">
        <v>37</v>
      </c>
      <c r="G12" s="340"/>
    </row>
    <row r="13" spans="1:7" ht="16.5" thickBot="1" thickTop="1">
      <c r="A13" s="340"/>
      <c r="B13" s="340"/>
      <c r="C13" s="340"/>
      <c r="D13" s="108" t="s">
        <v>38</v>
      </c>
      <c r="E13" s="108" t="s">
        <v>10</v>
      </c>
      <c r="F13" s="108" t="s">
        <v>38</v>
      </c>
      <c r="G13" s="108" t="s">
        <v>10</v>
      </c>
    </row>
    <row r="14" spans="1:7" ht="13.5" thickTop="1">
      <c r="A14" s="75" t="s">
        <v>12</v>
      </c>
      <c r="B14" s="73" t="s">
        <v>13</v>
      </c>
      <c r="C14" s="73" t="s">
        <v>14</v>
      </c>
      <c r="D14" s="73" t="s">
        <v>15</v>
      </c>
      <c r="E14" s="73" t="s">
        <v>16</v>
      </c>
      <c r="F14" s="73" t="s">
        <v>17</v>
      </c>
      <c r="G14" s="76" t="s">
        <v>29</v>
      </c>
    </row>
    <row r="15" spans="1:7" ht="15.75" thickBot="1">
      <c r="A15" s="109" t="s">
        <v>42</v>
      </c>
      <c r="B15" s="110" t="s">
        <v>156</v>
      </c>
      <c r="C15" s="82" t="s">
        <v>157</v>
      </c>
      <c r="D15" s="83">
        <v>1151861</v>
      </c>
      <c r="E15" s="83">
        <v>1145307</v>
      </c>
      <c r="F15" s="83">
        <v>1151861</v>
      </c>
      <c r="G15" s="107">
        <v>1143384</v>
      </c>
    </row>
    <row r="16" spans="1:7" ht="17.25" thickBot="1" thickTop="1">
      <c r="A16" s="341" t="s">
        <v>39</v>
      </c>
      <c r="B16" s="341"/>
      <c r="C16" s="342"/>
      <c r="D16" s="101">
        <f>D15</f>
        <v>1151861</v>
      </c>
      <c r="E16" s="101">
        <f>E15</f>
        <v>1145307</v>
      </c>
      <c r="F16" s="101">
        <f>F15</f>
        <v>1151861</v>
      </c>
      <c r="G16" s="101">
        <f>G15</f>
        <v>1143384</v>
      </c>
    </row>
    <row r="17" ht="13.5" thickTop="1">
      <c r="A17" s="3"/>
    </row>
    <row r="18" spans="1:3" ht="16.5" thickBot="1">
      <c r="A18" s="27" t="s">
        <v>173</v>
      </c>
      <c r="B18" s="26"/>
      <c r="C18" s="26"/>
    </row>
    <row r="19" spans="1:7" ht="16.5" thickBot="1" thickTop="1">
      <c r="A19" s="340" t="s">
        <v>7</v>
      </c>
      <c r="B19" s="340" t="s">
        <v>8</v>
      </c>
      <c r="C19" s="340" t="s">
        <v>19</v>
      </c>
      <c r="D19" s="340" t="s">
        <v>36</v>
      </c>
      <c r="E19" s="340"/>
      <c r="F19" s="340" t="s">
        <v>37</v>
      </c>
      <c r="G19" s="340"/>
    </row>
    <row r="20" spans="1:7" ht="16.5" thickBot="1" thickTop="1">
      <c r="A20" s="340"/>
      <c r="B20" s="340"/>
      <c r="C20" s="340"/>
      <c r="D20" s="108" t="s">
        <v>38</v>
      </c>
      <c r="E20" s="108" t="s">
        <v>10</v>
      </c>
      <c r="F20" s="108" t="s">
        <v>38</v>
      </c>
      <c r="G20" s="108" t="s">
        <v>10</v>
      </c>
    </row>
    <row r="21" spans="1:7" ht="13.5" thickTop="1">
      <c r="A21" s="75" t="s">
        <v>12</v>
      </c>
      <c r="B21" s="73" t="s">
        <v>13</v>
      </c>
      <c r="C21" s="73" t="s">
        <v>14</v>
      </c>
      <c r="D21" s="73" t="s">
        <v>15</v>
      </c>
      <c r="E21" s="73" t="s">
        <v>16</v>
      </c>
      <c r="F21" s="72" t="s">
        <v>17</v>
      </c>
      <c r="G21" s="116" t="s">
        <v>29</v>
      </c>
    </row>
    <row r="22" spans="1:7" ht="15">
      <c r="A22" s="98">
        <v>600</v>
      </c>
      <c r="B22" s="22">
        <v>60013</v>
      </c>
      <c r="C22" s="8" t="s">
        <v>61</v>
      </c>
      <c r="D22" s="29">
        <v>540521</v>
      </c>
      <c r="E22" s="29">
        <v>791248</v>
      </c>
      <c r="F22" s="30">
        <v>540521</v>
      </c>
      <c r="G22" s="111">
        <v>169063</v>
      </c>
    </row>
    <row r="23" spans="1:7" ht="15">
      <c r="A23" s="112">
        <v>710</v>
      </c>
      <c r="B23" s="10">
        <v>71003</v>
      </c>
      <c r="C23" s="8" t="s">
        <v>149</v>
      </c>
      <c r="D23" s="29">
        <v>60000</v>
      </c>
      <c r="E23" s="29">
        <v>54328</v>
      </c>
      <c r="F23" s="30">
        <v>60000</v>
      </c>
      <c r="G23" s="111">
        <v>47455</v>
      </c>
    </row>
    <row r="24" spans="1:7" ht="15">
      <c r="A24" s="112">
        <v>801</v>
      </c>
      <c r="B24" s="10">
        <v>80102</v>
      </c>
      <c r="C24" s="8" t="s">
        <v>125</v>
      </c>
      <c r="D24" s="29">
        <v>2125</v>
      </c>
      <c r="E24" s="29">
        <v>2727</v>
      </c>
      <c r="F24" s="30">
        <v>2125</v>
      </c>
      <c r="G24" s="111">
        <v>1644</v>
      </c>
    </row>
    <row r="25" spans="1:7" ht="15">
      <c r="A25" s="112">
        <v>801</v>
      </c>
      <c r="B25" s="10">
        <v>80130</v>
      </c>
      <c r="C25" s="8" t="s">
        <v>83</v>
      </c>
      <c r="D25" s="29">
        <v>637983</v>
      </c>
      <c r="E25" s="29">
        <v>491718</v>
      </c>
      <c r="F25" s="30">
        <v>637983</v>
      </c>
      <c r="G25" s="111">
        <v>421834</v>
      </c>
    </row>
    <row r="26" spans="1:7" ht="15">
      <c r="A26" s="112">
        <v>801</v>
      </c>
      <c r="B26" s="10">
        <v>80131</v>
      </c>
      <c r="C26" s="8" t="s">
        <v>147</v>
      </c>
      <c r="D26" s="29">
        <v>215000</v>
      </c>
      <c r="E26" s="29">
        <v>165686</v>
      </c>
      <c r="F26" s="30">
        <v>215000</v>
      </c>
      <c r="G26" s="111">
        <v>118353</v>
      </c>
    </row>
    <row r="27" spans="1:7" ht="15">
      <c r="A27" s="112">
        <v>801</v>
      </c>
      <c r="B27" s="10">
        <v>80141</v>
      </c>
      <c r="C27" s="8" t="s">
        <v>145</v>
      </c>
      <c r="D27" s="29">
        <v>787255</v>
      </c>
      <c r="E27" s="29">
        <v>675825</v>
      </c>
      <c r="F27" s="30">
        <v>787255</v>
      </c>
      <c r="G27" s="111">
        <v>478429</v>
      </c>
    </row>
    <row r="28" spans="1:7" ht="15">
      <c r="A28" s="112">
        <v>801</v>
      </c>
      <c r="B28" s="10">
        <v>80146</v>
      </c>
      <c r="C28" s="8" t="s">
        <v>161</v>
      </c>
      <c r="D28" s="29">
        <v>4379077</v>
      </c>
      <c r="E28" s="29">
        <v>4199125</v>
      </c>
      <c r="F28" s="30">
        <v>4379077</v>
      </c>
      <c r="G28" s="111">
        <v>2588203</v>
      </c>
    </row>
    <row r="29" spans="1:7" ht="15">
      <c r="A29" s="113">
        <v>801</v>
      </c>
      <c r="B29" s="43">
        <v>80147</v>
      </c>
      <c r="C29" s="82" t="s">
        <v>162</v>
      </c>
      <c r="D29" s="29">
        <v>521917</v>
      </c>
      <c r="E29" s="29">
        <v>445491</v>
      </c>
      <c r="F29" s="30">
        <v>521917</v>
      </c>
      <c r="G29" s="111">
        <v>319700</v>
      </c>
    </row>
    <row r="30" spans="1:7" ht="15.75" thickBot="1">
      <c r="A30" s="96">
        <v>854</v>
      </c>
      <c r="B30" s="43">
        <v>85410</v>
      </c>
      <c r="C30" s="136" t="s">
        <v>132</v>
      </c>
      <c r="D30" s="83">
        <v>202531</v>
      </c>
      <c r="E30" s="83">
        <v>169963</v>
      </c>
      <c r="F30" s="114">
        <v>202531</v>
      </c>
      <c r="G30" s="115">
        <v>158557</v>
      </c>
    </row>
    <row r="31" spans="1:7" ht="17.25" customHeight="1" thickBot="1" thickTop="1">
      <c r="A31" s="343" t="s">
        <v>39</v>
      </c>
      <c r="B31" s="344"/>
      <c r="C31" s="345"/>
      <c r="D31" s="135">
        <f>SUM(D22:D30)</f>
        <v>7346409</v>
      </c>
      <c r="E31" s="101">
        <f>SUM(E22:E30)</f>
        <v>6996111</v>
      </c>
      <c r="F31" s="101">
        <f>SUM(F22:F30)</f>
        <v>7346409</v>
      </c>
      <c r="G31" s="101">
        <f>SUM(G22:G30)</f>
        <v>4303238</v>
      </c>
    </row>
    <row r="32" ht="13.5" thickTop="1">
      <c r="A32" s="3"/>
    </row>
    <row r="33" ht="15.75" customHeight="1" thickBot="1">
      <c r="A33" s="27" t="s">
        <v>174</v>
      </c>
    </row>
    <row r="34" spans="1:7" ht="15" customHeight="1" thickBot="1" thickTop="1">
      <c r="A34" s="340" t="s">
        <v>7</v>
      </c>
      <c r="B34" s="340" t="s">
        <v>8</v>
      </c>
      <c r="C34" s="340" t="s">
        <v>19</v>
      </c>
      <c r="D34" s="340" t="s">
        <v>36</v>
      </c>
      <c r="E34" s="340"/>
      <c r="F34" s="340" t="s">
        <v>37</v>
      </c>
      <c r="G34" s="340"/>
    </row>
    <row r="35" spans="1:7" ht="16.5" thickBot="1" thickTop="1">
      <c r="A35" s="340"/>
      <c r="B35" s="340"/>
      <c r="C35" s="340"/>
      <c r="D35" s="108" t="s">
        <v>38</v>
      </c>
      <c r="E35" s="108" t="s">
        <v>10</v>
      </c>
      <c r="F35" s="108" t="s">
        <v>38</v>
      </c>
      <c r="G35" s="108" t="s">
        <v>10</v>
      </c>
    </row>
    <row r="36" spans="1:7" ht="13.5" thickTop="1">
      <c r="A36" s="75" t="s">
        <v>12</v>
      </c>
      <c r="B36" s="73" t="s">
        <v>13</v>
      </c>
      <c r="C36" s="73" t="s">
        <v>14</v>
      </c>
      <c r="D36" s="73" t="s">
        <v>15</v>
      </c>
      <c r="E36" s="73" t="s">
        <v>16</v>
      </c>
      <c r="F36" s="73" t="s">
        <v>17</v>
      </c>
      <c r="G36" s="76" t="s">
        <v>29</v>
      </c>
    </row>
    <row r="37" spans="1:7" ht="15">
      <c r="A37" s="95" t="s">
        <v>42</v>
      </c>
      <c r="B37" s="9" t="s">
        <v>158</v>
      </c>
      <c r="C37" s="8" t="s">
        <v>160</v>
      </c>
      <c r="D37" s="29">
        <v>10239827</v>
      </c>
      <c r="E37" s="29">
        <v>11502188</v>
      </c>
      <c r="F37" s="29">
        <v>10239827</v>
      </c>
      <c r="G37" s="104">
        <v>8166504</v>
      </c>
    </row>
    <row r="38" spans="1:7" ht="16.5" customHeight="1" thickBot="1">
      <c r="A38" s="113">
        <v>710</v>
      </c>
      <c r="B38" s="43">
        <v>71030</v>
      </c>
      <c r="C38" s="82" t="s">
        <v>159</v>
      </c>
      <c r="D38" s="83">
        <v>5904000</v>
      </c>
      <c r="E38" s="83">
        <v>6400377</v>
      </c>
      <c r="F38" s="83">
        <v>5904000</v>
      </c>
      <c r="G38" s="107">
        <v>4607854</v>
      </c>
    </row>
    <row r="39" spans="1:7" ht="17.25" customHeight="1" thickBot="1" thickTop="1">
      <c r="A39" s="343" t="s">
        <v>39</v>
      </c>
      <c r="B39" s="344"/>
      <c r="C39" s="345"/>
      <c r="D39" s="101">
        <f>D37+D38</f>
        <v>16143827</v>
      </c>
      <c r="E39" s="101">
        <f>E37+E38</f>
        <v>17902565</v>
      </c>
      <c r="F39" s="101">
        <f>F37+F38</f>
        <v>16143827</v>
      </c>
      <c r="G39" s="101">
        <f>G37+G38</f>
        <v>12774358</v>
      </c>
    </row>
    <row r="40" ht="13.5" thickTop="1">
      <c r="A40" s="1"/>
    </row>
  </sheetData>
  <mergeCells count="25">
    <mergeCell ref="A16:C16"/>
    <mergeCell ref="A31:C31"/>
    <mergeCell ref="A39:C39"/>
    <mergeCell ref="F19:G19"/>
    <mergeCell ref="A19:A20"/>
    <mergeCell ref="B19:B20"/>
    <mergeCell ref="C19:C20"/>
    <mergeCell ref="D19:E19"/>
    <mergeCell ref="F4:G4"/>
    <mergeCell ref="A4:A5"/>
    <mergeCell ref="B4:B5"/>
    <mergeCell ref="B12:B13"/>
    <mergeCell ref="C12:C13"/>
    <mergeCell ref="A12:A13"/>
    <mergeCell ref="A9:C9"/>
    <mergeCell ref="A1:G1"/>
    <mergeCell ref="A34:A35"/>
    <mergeCell ref="B34:B35"/>
    <mergeCell ref="C34:C35"/>
    <mergeCell ref="D34:E34"/>
    <mergeCell ref="D12:E12"/>
    <mergeCell ref="F12:G12"/>
    <mergeCell ref="F34:G34"/>
    <mergeCell ref="C4:C5"/>
    <mergeCell ref="D4:E4"/>
  </mergeCells>
  <printOptions/>
  <pageMargins left="0.55" right="0.51" top="1" bottom="0.47" header="0.5" footer="0.5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Piotrowska</dc:creator>
  <cp:keywords/>
  <dc:description/>
  <cp:lastModifiedBy>ANNA MURDZIA</cp:lastModifiedBy>
  <cp:lastPrinted>2007-04-03T12:29:23Z</cp:lastPrinted>
  <dcterms:created xsi:type="dcterms:W3CDTF">2006-07-31T06:57:27Z</dcterms:created>
  <dcterms:modified xsi:type="dcterms:W3CDTF">2007-05-10T07:05:17Z</dcterms:modified>
  <cp:category/>
  <cp:version/>
  <cp:contentType/>
  <cp:contentStatus/>
</cp:coreProperties>
</file>