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00" windowHeight="4710" activeTab="1"/>
  </bookViews>
  <sheets>
    <sheet name="zał 4" sheetId="1" r:id="rId1"/>
    <sheet name="zał 5" sheetId="2" r:id="rId2"/>
  </sheets>
  <definedNames>
    <definedName name="_xlnm.Print_Area" localSheetId="0">'zał 4'!$A$1:$E$34</definedName>
    <definedName name="_xlnm.Print_Area" localSheetId="1">'zał 5'!$A$1:$F$27</definedName>
  </definedNames>
  <calcPr fullCalcOnLoad="1"/>
</workbook>
</file>

<file path=xl/sharedStrings.xml><?xml version="1.0" encoding="utf-8"?>
<sst xmlns="http://schemas.openxmlformats.org/spreadsheetml/2006/main" count="125" uniqueCount="92">
  <si>
    <t>Lp.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</si>
  <si>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</si>
  <si>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</si>
  <si>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</si>
  <si>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</si>
  <si>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</si>
  <si>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</si>
  <si>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</si>
  <si>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</si>
  <si>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</si>
  <si>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</si>
  <si>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</si>
  <si>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Rozdział</t>
  </si>
  <si>
    <t>Muzeum Okręgowe w Rzeszowie</t>
  </si>
  <si>
    <t>Muzeum Podkarpackie w Krośnie</t>
  </si>
  <si>
    <t xml:space="preserve">Muzeum Kultury Ludowej w Kolbuszowej </t>
  </si>
  <si>
    <t>Muzeum Budownictwa Ludowego w Sanoku</t>
  </si>
  <si>
    <t>Wojewódzki Dom Kultury w Rzeszowie</t>
  </si>
  <si>
    <t>Centrum Kulturalne w Przemyślu</t>
  </si>
  <si>
    <t>Arboretum i Zakład Fizjografii w Bolestraszycach</t>
  </si>
  <si>
    <t>Galeria Sztuki Współczesnej w Przemyślu</t>
  </si>
  <si>
    <t>Teatr im. W. Siemaszkowej w Rzeszowie</t>
  </si>
  <si>
    <t xml:space="preserve">13. </t>
  </si>
  <si>
    <t>Filharmonia im. A. Malawskiego w Rzeszowie</t>
  </si>
  <si>
    <t>Muzeum Zamek w Łańcucie</t>
  </si>
  <si>
    <t>Muzeum Narodowe Ziemi Przemyskiej  w  Przemyślu</t>
  </si>
  <si>
    <t>razem : Muzea</t>
  </si>
  <si>
    <t>razem : Domy kultury</t>
  </si>
  <si>
    <t>Wojewódzka i Miejska Biblioteka Publiczna 
w Rzeszowie</t>
  </si>
  <si>
    <t>Dział</t>
  </si>
  <si>
    <t>Wojewódzki Ośrodek Medycyny Pracy w Rzeszowie</t>
  </si>
  <si>
    <t>Razem dotacje podmiotowe</t>
  </si>
  <si>
    <t>Razem : Instytucje kultury</t>
  </si>
  <si>
    <t>Nazwa jednostki</t>
  </si>
  <si>
    <t>Kwota w złotych</t>
  </si>
  <si>
    <t>SZCZEGÓŁOWY PODZIAŁ DOTACJI PODMIOTOWYCH</t>
  </si>
  <si>
    <t>Razem: SPZOZ</t>
  </si>
  <si>
    <t>Razem: Szkoły wyższe</t>
  </si>
  <si>
    <t xml:space="preserve">Uniwersytet Rzeszowski w Rzeszowie </t>
  </si>
  <si>
    <t>Politechnika Rzeszowska w Rzeszowie</t>
  </si>
  <si>
    <t>Państwowa Wyższa Szkoła Zawodowa w Tarnobrzegu</t>
  </si>
  <si>
    <t>Państwowa Wyższa Szkoła Zawodowa w Krośnie</t>
  </si>
  <si>
    <t>Państwowa Wyższa Szkoła Zawodowa w Sanoku</t>
  </si>
  <si>
    <t>Państwowa Wyższa Szkoła Zawodowa w Jarosławiu</t>
  </si>
  <si>
    <t>7.</t>
  </si>
  <si>
    <t>Muzeum Marii Konopnickiej w Żarnowcu</t>
  </si>
  <si>
    <t>14.</t>
  </si>
  <si>
    <t>21.</t>
  </si>
  <si>
    <t>22.</t>
  </si>
  <si>
    <t>15.</t>
  </si>
  <si>
    <t>16.</t>
  </si>
  <si>
    <t>17.</t>
  </si>
  <si>
    <t>18.</t>
  </si>
  <si>
    <t>19.</t>
  </si>
  <si>
    <t>20.</t>
  </si>
  <si>
    <t>SZCZEGÓŁOWY PODZIAŁ DOTACJI CELOWYCH Z BUDŻETU NA FINANSOWANIE LUB DOFINANSOWANIE KOSZTÓW REALIZACJI INWESTYCJI I ZAKUPÓW INWESTYCYJNYCH SAMODZIELNYCH PUBLICZNYCH ZAKŁADÓW OPIEKI ZDROWOTNEJ ORAZ INSTYTUCJI KULTURY</t>
  </si>
  <si>
    <t xml:space="preserve">Wojewódzki Szpital Specjalistyczny im. Fryderyka Chopina w Rzeszowie </t>
  </si>
  <si>
    <t>Szpital Wojewódzki Nr 2 w Rzeszowie</t>
  </si>
  <si>
    <t>Wojewódzki Szpital w Przemyślu</t>
  </si>
  <si>
    <t>Wojewódzki Szpital Podkarpacki im. Jana Pawła II w Krośnie</t>
  </si>
  <si>
    <t>Wojewódzki Szpital im. Zofii z Zamoyskich Tarnowskiej w Tarnobrzegu</t>
  </si>
  <si>
    <t>Wojewódzki Podkarpacki Szpital Psychiatryczny w Żurawicy</t>
  </si>
  <si>
    <t>13.</t>
  </si>
  <si>
    <t>Razem: Instytucje kultury</t>
  </si>
  <si>
    <t>Specjalistyczny Psychiatryczny Zespół Opieki Zdrowotnej im. prof. A. Kępińskiego w Jarosławiu</t>
  </si>
  <si>
    <t xml:space="preserve">Ogółem </t>
  </si>
  <si>
    <t>Państwowa Wyższa Szkoła Wschodnioeuropejska w Przemyślu</t>
  </si>
  <si>
    <t>Galicyjski Rynek, budowa sektora miejskiego w parku Etnograficznym w Sanoku - 709.000,- zł,
Budowa ogrodzenia wokół Parku Etnograficznego - 300.000,- zł.</t>
  </si>
  <si>
    <t>Przeznaczenie dotacji</t>
  </si>
  <si>
    <t>Modernizacja i rozbudowa Podkarpackiego Centrum Onkologii -805.000,-zł.
Modernizacja i rozbudowa budynku „ D - Oddział Rehabilitacji - 315.000,-zł</t>
  </si>
  <si>
    <t xml:space="preserve">Rozbudowa i modernizacja Wojewódzkiego Szpitala w Tarnobrzegu - II etap (dokończenie) </t>
  </si>
  <si>
    <t>Modernizacja i rozbudowa budynku Nr 2 – 2.000.000 zł
Modernizacja i rozbudowa budynku nr 3 – 200.000,- zł</t>
  </si>
  <si>
    <t>Kwota 
w złotych</t>
  </si>
  <si>
    <t xml:space="preserve">Obwód Lecznictwa Kolejowego w Rzeszowie </t>
  </si>
  <si>
    <t>Zakup aparatu RTG</t>
  </si>
  <si>
    <t xml:space="preserve">Wojewódzki Dom Kultury w Rzeszowie </t>
  </si>
  <si>
    <t>Wykonanie klimatyzacji II piętra.</t>
  </si>
  <si>
    <t>Budowa ogrodu dydaktycznego dla osób niepełnosprawnych.</t>
  </si>
  <si>
    <t>Modernizacja budynku WDK przy ul. Okrzei w Rzeszowie.</t>
  </si>
  <si>
    <t>Budowa Muzeum – Wielokulturowe Centrum Historii i Sztuki w Przemyślu.</t>
  </si>
  <si>
    <t>Rozbudowa i unowocześnienie infrastruktury Muzeum Okręgowego w Rzeszowie.</t>
  </si>
  <si>
    <t>Rewitalizacja zabytkowych budynków Maneżu, Kasyna i Storczykarni Muzeum – Zamku w Łańcucie /OR-KA/.</t>
  </si>
  <si>
    <t>Modernizacja budynku Teatru przy ul. Sokoła w Rzeszowie.</t>
  </si>
  <si>
    <t>Unowocześnienie sal koncertowych i zaplecza artystycznego Filharmonii - sala koncertowa dla przedstawień muzycznych.</t>
  </si>
  <si>
    <t>Inwestycja polegająca na dostosowaniu Oddziału Psychiatrycznego Ogólnego nr 1 do obowiązujących przepisów - roboty budowlano- montażowe na odcinku pielęgnacyjno - żeńskim</t>
  </si>
  <si>
    <t xml:space="preserve">Skansen Archeologiczny „Karpacka Troja” w Trzcinicy atrakcją turystyczną regionu. </t>
  </si>
  <si>
    <t xml:space="preserve">Skansen żywy oraz jego bezpieczeństwo i ochrona. </t>
  </si>
  <si>
    <t>Modernizacja gospodarki cieplnej - 600.000 zł
Inwestycja polegająca na dostosowaniu budynku pod potrzeby Oddziału Zakaźnego - opracowanie dokumentacji, roboty budowlano - montażowe i instalacyjne - 50.000 zł
Budowa sieci teleinformatycznej - 417.686 zł</t>
  </si>
  <si>
    <t>Dostosowanie oddziałów Szpitala do wymogów określonych w Rozporządzeniu Ministra Zdrowia z dnia 22.06.2005 r. - roboty budowlano - montażowe w pomieszczeniach kuchenek oddziałowych, sanitariatach i salach dziennego pobytu, separatkach; opracowanie projektu technicznego przystosowania oddziału obserwacyjno - zakaźnego</t>
  </si>
  <si>
    <t>Budowa Regionalnego Ośrodka Rehabilitacyjno – Edukacyjnego dla dzieci i młodzieży w Rzeszowie - kwota 600.000,- zł,
Termomodernizacja obiektów i modernizacja energetyki cieplnej Szpitala - 1.500.000,-zł, 
Utworzenie Szpitalnego Oddziału Ratunkowego - rozbudowa istniejącej Izby Przyjęć, zakup aparatury medycznej i środków transportu sanitarnego – 1.000.000,-zł, 
Dofinansowanie zakupów wyposażenia medycznego dla Oddziału Intensywnej Opieki Medycznej i Pracowni Hemodynamiki w ramach zadania Budowa Oddziału Kardiochirurgii  - 4.913.131,-zł,
Utworzenie Zakładu Medycyny Nuklearnej - zakup minigammakamery - 400.000,-zł
Zakup laparoskopu dla oddziału chirurgii dziecięcej - 200.000,- zł</t>
  </si>
  <si>
    <t>Załącznik Nr 4
do  Uchwały Nr VI/67/07
Sejmiku Województwa Podkarpackiego w Rzeszowie 
z dnia 26 marca 2007 r.</t>
  </si>
  <si>
    <t>Załącznik Nr 5
do  Uchwały Nr VI/67/07
Sejmiku Województwa Podkarpackiego w Rzeszowie 
z dnia 26 marca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</si>
</sst>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3" fontId="9" fillId="3" borderId="9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3" fontId="7" fillId="4" borderId="12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/>
    </xf>
    <xf numFmtId="0" fontId="7" fillId="4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/>
    </xf>
    <xf numFmtId="3" fontId="11" fillId="3" borderId="18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4" borderId="2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3.75390625" style="1" customWidth="1"/>
    <col min="2" max="2" width="45.875" style="1" customWidth="1"/>
    <col min="3" max="3" width="6.625" style="1" customWidth="1"/>
    <col min="4" max="4" width="12.75390625" style="1" customWidth="1"/>
    <col min="5" max="5" width="16.625" style="1" customWidth="1"/>
    <col min="6" max="8" width="9.125" style="1" customWidth="1"/>
    <col min="9" max="9" width="12.00390625" style="1" customWidth="1"/>
    <col min="10" max="16384" width="9.125" style="1" customWidth="1"/>
  </cols>
  <sheetData>
    <row r="1" spans="1:5" ht="67.5" customHeight="1">
      <c r="A1" s="6"/>
      <c r="B1" s="61" t="s">
        <v>90</v>
      </c>
      <c r="C1" s="61"/>
      <c r="D1" s="61"/>
      <c r="E1" s="61"/>
    </row>
    <row r="2" spans="1:5" ht="12.75">
      <c r="A2" s="6"/>
      <c r="B2" s="6"/>
      <c r="C2" s="6"/>
      <c r="D2" s="6"/>
      <c r="E2" s="6"/>
    </row>
    <row r="3" spans="1:5" ht="15">
      <c r="A3" s="68" t="s">
        <v>35</v>
      </c>
      <c r="B3" s="68"/>
      <c r="C3" s="68"/>
      <c r="D3" s="68"/>
      <c r="E3" s="68"/>
    </row>
    <row r="4" spans="1:5" ht="13.5" thickBot="1">
      <c r="A4" s="6"/>
      <c r="B4" s="6"/>
      <c r="C4" s="6"/>
      <c r="D4" s="6"/>
      <c r="E4" s="6"/>
    </row>
    <row r="5" spans="1:27" s="3" customFormat="1" ht="21" customHeight="1">
      <c r="A5" s="64" t="s">
        <v>0</v>
      </c>
      <c r="B5" s="62" t="s">
        <v>33</v>
      </c>
      <c r="C5" s="66" t="s">
        <v>29</v>
      </c>
      <c r="D5" s="62" t="s">
        <v>12</v>
      </c>
      <c r="E5" s="74" t="s">
        <v>34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5" customFormat="1" ht="21" customHeight="1" thickBot="1">
      <c r="A6" s="65"/>
      <c r="B6" s="63"/>
      <c r="C6" s="67"/>
      <c r="D6" s="63"/>
      <c r="E6" s="7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5" ht="21.75" customHeight="1">
      <c r="A7" s="39" t="s">
        <v>1</v>
      </c>
      <c r="B7" s="40" t="s">
        <v>24</v>
      </c>
      <c r="C7" s="71">
        <v>921</v>
      </c>
      <c r="D7" s="41">
        <v>92118</v>
      </c>
      <c r="E7" s="42">
        <v>3971000</v>
      </c>
    </row>
    <row r="8" spans="1:5" ht="21.75" customHeight="1">
      <c r="A8" s="7" t="s">
        <v>2</v>
      </c>
      <c r="B8" s="8" t="s">
        <v>13</v>
      </c>
      <c r="C8" s="72"/>
      <c r="D8" s="10">
        <v>92118</v>
      </c>
      <c r="E8" s="11">
        <f>1876120+60000</f>
        <v>1936120</v>
      </c>
    </row>
    <row r="9" spans="1:5" ht="21.75" customHeight="1">
      <c r="A9" s="7" t="s">
        <v>3</v>
      </c>
      <c r="B9" s="8" t="s">
        <v>14</v>
      </c>
      <c r="C9" s="72"/>
      <c r="D9" s="10">
        <v>92118</v>
      </c>
      <c r="E9" s="11">
        <f>1170240+40000+230000</f>
        <v>1440240</v>
      </c>
    </row>
    <row r="10" spans="1:5" ht="21.75" customHeight="1">
      <c r="A10" s="7" t="s">
        <v>4</v>
      </c>
      <c r="B10" s="8" t="s">
        <v>15</v>
      </c>
      <c r="C10" s="72"/>
      <c r="D10" s="10">
        <v>92118</v>
      </c>
      <c r="E10" s="11">
        <f>1106400+100000</f>
        <v>1206400</v>
      </c>
    </row>
    <row r="11" spans="1:5" ht="21.75" customHeight="1">
      <c r="A11" s="7" t="s">
        <v>5</v>
      </c>
      <c r="B11" s="8" t="s">
        <v>25</v>
      </c>
      <c r="C11" s="72"/>
      <c r="D11" s="10">
        <v>92118</v>
      </c>
      <c r="E11" s="11">
        <v>1956514</v>
      </c>
    </row>
    <row r="12" spans="1:5" ht="21.75" customHeight="1">
      <c r="A12" s="7" t="s">
        <v>6</v>
      </c>
      <c r="B12" s="8" t="s">
        <v>16</v>
      </c>
      <c r="C12" s="72"/>
      <c r="D12" s="10">
        <v>92118</v>
      </c>
      <c r="E12" s="11">
        <f>2100640+160000</f>
        <v>2260640</v>
      </c>
    </row>
    <row r="13" spans="1:5" ht="21.75" customHeight="1">
      <c r="A13" s="7" t="s">
        <v>44</v>
      </c>
      <c r="B13" s="8" t="s">
        <v>45</v>
      </c>
      <c r="C13" s="72"/>
      <c r="D13" s="10">
        <v>92118</v>
      </c>
      <c r="E13" s="11">
        <v>250000</v>
      </c>
    </row>
    <row r="14" spans="1:5" ht="27" customHeight="1">
      <c r="A14" s="7"/>
      <c r="B14" s="9" t="s">
        <v>26</v>
      </c>
      <c r="C14" s="72"/>
      <c r="D14" s="9">
        <v>92118</v>
      </c>
      <c r="E14" s="12">
        <f>SUM(E7:E13)</f>
        <v>13020914</v>
      </c>
    </row>
    <row r="15" spans="1:5" ht="21.75" customHeight="1">
      <c r="A15" s="7" t="s">
        <v>7</v>
      </c>
      <c r="B15" s="8" t="s">
        <v>17</v>
      </c>
      <c r="C15" s="72"/>
      <c r="D15" s="10">
        <v>92109</v>
      </c>
      <c r="E15" s="11">
        <f>2046500+50000</f>
        <v>2096500</v>
      </c>
    </row>
    <row r="16" spans="1:5" ht="21.75" customHeight="1">
      <c r="A16" s="7" t="s">
        <v>8</v>
      </c>
      <c r="B16" s="8" t="s">
        <v>18</v>
      </c>
      <c r="C16" s="72"/>
      <c r="D16" s="10">
        <v>92109</v>
      </c>
      <c r="E16" s="11">
        <f>1346500+40000</f>
        <v>1386500</v>
      </c>
    </row>
    <row r="17" spans="1:5" ht="27" customHeight="1">
      <c r="A17" s="7"/>
      <c r="B17" s="9" t="s">
        <v>27</v>
      </c>
      <c r="C17" s="72"/>
      <c r="D17" s="9">
        <v>92109</v>
      </c>
      <c r="E17" s="12">
        <f>SUM(E15:E16)</f>
        <v>3483000</v>
      </c>
    </row>
    <row r="18" spans="1:5" ht="21.75" customHeight="1">
      <c r="A18" s="7" t="s">
        <v>9</v>
      </c>
      <c r="B18" s="8" t="s">
        <v>19</v>
      </c>
      <c r="C18" s="72"/>
      <c r="D18" s="10">
        <v>92114</v>
      </c>
      <c r="E18" s="11">
        <f>800773+160000+50000</f>
        <v>1010773</v>
      </c>
    </row>
    <row r="19" spans="1:5" ht="21.75" customHeight="1">
      <c r="A19" s="7" t="s">
        <v>10</v>
      </c>
      <c r="B19" s="8" t="s">
        <v>20</v>
      </c>
      <c r="C19" s="72"/>
      <c r="D19" s="10">
        <v>92110</v>
      </c>
      <c r="E19" s="11">
        <v>322000</v>
      </c>
    </row>
    <row r="20" spans="1:5" ht="25.5" customHeight="1">
      <c r="A20" s="7" t="s">
        <v>11</v>
      </c>
      <c r="B20" s="13" t="s">
        <v>28</v>
      </c>
      <c r="C20" s="72"/>
      <c r="D20" s="10">
        <v>92116</v>
      </c>
      <c r="E20" s="11">
        <f>1618000+2800000+100000</f>
        <v>4518000</v>
      </c>
    </row>
    <row r="21" spans="1:5" ht="21.75" customHeight="1">
      <c r="A21" s="14" t="s">
        <v>22</v>
      </c>
      <c r="B21" s="8" t="s">
        <v>21</v>
      </c>
      <c r="C21" s="72"/>
      <c r="D21" s="10">
        <v>92106</v>
      </c>
      <c r="E21" s="11">
        <f>3000000+125000</f>
        <v>3125000</v>
      </c>
    </row>
    <row r="22" spans="1:5" ht="21.75" customHeight="1" thickBot="1">
      <c r="A22" s="43" t="s">
        <v>46</v>
      </c>
      <c r="B22" s="15" t="s">
        <v>23</v>
      </c>
      <c r="C22" s="73"/>
      <c r="D22" s="16">
        <v>92108</v>
      </c>
      <c r="E22" s="17">
        <f>3440000+100000</f>
        <v>3540000</v>
      </c>
    </row>
    <row r="23" spans="1:14" s="5" customFormat="1" ht="27" customHeight="1" thickBot="1">
      <c r="A23" s="18"/>
      <c r="B23" s="19" t="s">
        <v>32</v>
      </c>
      <c r="C23" s="19"/>
      <c r="D23" s="19"/>
      <c r="E23" s="20">
        <f>SUM(E14,E17,E18,E19,E20,E21,E22)</f>
        <v>29019687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s="5" customFormat="1" ht="21.75" customHeight="1">
      <c r="A24" s="26" t="s">
        <v>49</v>
      </c>
      <c r="B24" s="27" t="s">
        <v>38</v>
      </c>
      <c r="C24" s="69">
        <v>803</v>
      </c>
      <c r="D24" s="69">
        <v>80395</v>
      </c>
      <c r="E24" s="29">
        <v>400000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s="5" customFormat="1" ht="21.75" customHeight="1">
      <c r="A25" s="26" t="s">
        <v>50</v>
      </c>
      <c r="B25" s="28" t="s">
        <v>39</v>
      </c>
      <c r="C25" s="70"/>
      <c r="D25" s="70"/>
      <c r="E25" s="30">
        <v>400000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s="5" customFormat="1" ht="32.25" customHeight="1">
      <c r="A26" s="26" t="s">
        <v>51</v>
      </c>
      <c r="B26" s="47" t="s">
        <v>66</v>
      </c>
      <c r="C26" s="70"/>
      <c r="D26" s="70"/>
      <c r="E26" s="30">
        <v>200000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s="5" customFormat="1" ht="21.75" customHeight="1">
      <c r="A27" s="26" t="s">
        <v>52</v>
      </c>
      <c r="B27" s="28" t="s">
        <v>40</v>
      </c>
      <c r="C27" s="70"/>
      <c r="D27" s="70"/>
      <c r="E27" s="30">
        <v>200000</v>
      </c>
      <c r="F27" s="4"/>
      <c r="G27" s="4"/>
      <c r="H27" s="4"/>
      <c r="I27" s="4"/>
      <c r="J27" s="4"/>
      <c r="K27" s="4"/>
      <c r="L27" s="4"/>
      <c r="M27" s="4"/>
      <c r="N27" s="4"/>
    </row>
    <row r="28" spans="1:14" s="5" customFormat="1" ht="21.75" customHeight="1">
      <c r="A28" s="26" t="s">
        <v>53</v>
      </c>
      <c r="B28" s="28" t="s">
        <v>41</v>
      </c>
      <c r="C28" s="70"/>
      <c r="D28" s="70"/>
      <c r="E28" s="30">
        <v>200000</v>
      </c>
      <c r="F28" s="4"/>
      <c r="G28" s="4"/>
      <c r="H28" s="4"/>
      <c r="I28" s="4"/>
      <c r="J28" s="4"/>
      <c r="K28" s="4"/>
      <c r="L28" s="4"/>
      <c r="M28" s="4"/>
      <c r="N28" s="4"/>
    </row>
    <row r="29" spans="1:14" s="5" customFormat="1" ht="21.75" customHeight="1">
      <c r="A29" s="31" t="s">
        <v>54</v>
      </c>
      <c r="B29" s="28" t="s">
        <v>42</v>
      </c>
      <c r="C29" s="70"/>
      <c r="D29" s="70"/>
      <c r="E29" s="30">
        <v>200000</v>
      </c>
      <c r="F29" s="4"/>
      <c r="G29" s="4"/>
      <c r="H29" s="4"/>
      <c r="I29" s="37"/>
      <c r="J29" s="4"/>
      <c r="K29" s="4"/>
      <c r="L29" s="4"/>
      <c r="M29" s="4"/>
      <c r="N29" s="4"/>
    </row>
    <row r="30" spans="1:14" s="5" customFormat="1" ht="21.75" customHeight="1" thickBot="1">
      <c r="A30" s="35" t="s">
        <v>47</v>
      </c>
      <c r="B30" s="32" t="s">
        <v>43</v>
      </c>
      <c r="C30" s="70"/>
      <c r="D30" s="70"/>
      <c r="E30" s="30">
        <v>200000</v>
      </c>
      <c r="F30" s="4"/>
      <c r="G30" s="4"/>
      <c r="H30" s="34"/>
      <c r="I30" s="4"/>
      <c r="J30" s="4"/>
      <c r="K30" s="4"/>
      <c r="L30" s="4"/>
      <c r="M30" s="4"/>
      <c r="N30" s="4"/>
    </row>
    <row r="31" spans="1:14" s="5" customFormat="1" ht="27" customHeight="1" thickBot="1">
      <c r="A31" s="18"/>
      <c r="B31" s="19" t="s">
        <v>37</v>
      </c>
      <c r="C31" s="19"/>
      <c r="D31" s="19"/>
      <c r="E31" s="20">
        <f>SUM(E24:E30)</f>
        <v>1800000</v>
      </c>
      <c r="F31" s="4"/>
      <c r="G31" s="4"/>
      <c r="H31" s="4"/>
      <c r="I31" s="4"/>
      <c r="J31" s="4"/>
      <c r="K31" s="4"/>
      <c r="L31" s="4"/>
      <c r="M31" s="4"/>
      <c r="N31" s="4"/>
    </row>
    <row r="32" spans="1:5" ht="21.75" customHeight="1" thickBot="1">
      <c r="A32" s="33" t="s">
        <v>48</v>
      </c>
      <c r="B32" s="21" t="s">
        <v>30</v>
      </c>
      <c r="C32" s="22">
        <v>851</v>
      </c>
      <c r="D32" s="22">
        <v>85148</v>
      </c>
      <c r="E32" s="38">
        <v>800000</v>
      </c>
    </row>
    <row r="33" spans="1:9" ht="24.75" customHeight="1" thickBot="1">
      <c r="A33" s="23"/>
      <c r="B33" s="19" t="s">
        <v>36</v>
      </c>
      <c r="C33" s="24"/>
      <c r="D33" s="24"/>
      <c r="E33" s="20">
        <f>SUM(E32)</f>
        <v>800000</v>
      </c>
      <c r="I33" s="36"/>
    </row>
    <row r="34" spans="1:5" ht="25.5" customHeight="1" thickBot="1">
      <c r="A34" s="23"/>
      <c r="B34" s="19" t="s">
        <v>31</v>
      </c>
      <c r="C34" s="24"/>
      <c r="D34" s="24"/>
      <c r="E34" s="25">
        <f>SUM(E23,E33,E31)</f>
        <v>31619687</v>
      </c>
    </row>
  </sheetData>
  <mergeCells count="10">
    <mergeCell ref="C24:C30"/>
    <mergeCell ref="D24:D30"/>
    <mergeCell ref="C7:C22"/>
    <mergeCell ref="E5:E6"/>
    <mergeCell ref="D5:D6"/>
    <mergeCell ref="B1:E1"/>
    <mergeCell ref="B5:B6"/>
    <mergeCell ref="A5:A6"/>
    <mergeCell ref="C5:C6"/>
    <mergeCell ref="A3:E3"/>
  </mergeCells>
  <printOptions horizontalCentered="1"/>
  <pageMargins left="0.7874015748031497" right="0.7874015748031497" top="0.1968503937007874" bottom="0.65" header="0.5118110236220472" footer="0.511811023622047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3.75390625" style="1" customWidth="1"/>
    <col min="2" max="2" width="39.00390625" style="1" customWidth="1"/>
    <col min="3" max="3" width="6.625" style="1" customWidth="1"/>
    <col min="4" max="5" width="12.75390625" style="1" customWidth="1"/>
    <col min="6" max="6" width="54.25390625" style="1" customWidth="1"/>
    <col min="7" max="7" width="13.25390625" style="1" customWidth="1"/>
    <col min="8" max="8" width="9.125" style="1" customWidth="1"/>
    <col min="9" max="9" width="12.00390625" style="1" customWidth="1"/>
    <col min="10" max="16384" width="9.125" style="1" customWidth="1"/>
  </cols>
  <sheetData>
    <row r="1" spans="1:6" ht="106.5" customHeight="1">
      <c r="A1" s="6"/>
      <c r="B1" s="6"/>
      <c r="C1" s="6"/>
      <c r="D1" s="61" t="s">
        <v>91</v>
      </c>
      <c r="E1" s="61"/>
      <c r="F1" s="61"/>
    </row>
    <row r="2" spans="1:6" ht="51" customHeight="1">
      <c r="A2" s="82" t="s">
        <v>55</v>
      </c>
      <c r="B2" s="82"/>
      <c r="C2" s="82"/>
      <c r="D2" s="82"/>
      <c r="E2" s="82"/>
      <c r="F2" s="82"/>
    </row>
    <row r="3" spans="1:5" ht="27" customHeight="1" thickBot="1">
      <c r="A3" s="6"/>
      <c r="B3" s="6"/>
      <c r="C3" s="6"/>
      <c r="D3" s="6"/>
      <c r="E3" s="6"/>
    </row>
    <row r="4" spans="1:27" s="3" customFormat="1" ht="21" customHeight="1">
      <c r="A4" s="64" t="s">
        <v>0</v>
      </c>
      <c r="B4" s="62" t="s">
        <v>33</v>
      </c>
      <c r="C4" s="62" t="s">
        <v>29</v>
      </c>
      <c r="D4" s="62" t="s">
        <v>12</v>
      </c>
      <c r="E4" s="84" t="s">
        <v>72</v>
      </c>
      <c r="F4" s="74" t="s">
        <v>68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5" customFormat="1" ht="21" customHeight="1" thickBot="1">
      <c r="A5" s="83"/>
      <c r="B5" s="78"/>
      <c r="C5" s="78"/>
      <c r="D5" s="78"/>
      <c r="E5" s="85"/>
      <c r="F5" s="8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6" ht="61.5" customHeight="1">
      <c r="A6" s="53" t="s">
        <v>1</v>
      </c>
      <c r="B6" s="54" t="s">
        <v>56</v>
      </c>
      <c r="C6" s="79">
        <v>851</v>
      </c>
      <c r="D6" s="55">
        <v>85111</v>
      </c>
      <c r="E6" s="56">
        <v>1120000</v>
      </c>
      <c r="F6" s="58" t="s">
        <v>69</v>
      </c>
    </row>
    <row r="7" spans="1:7" ht="204">
      <c r="A7" s="7" t="s">
        <v>2</v>
      </c>
      <c r="B7" s="13" t="s">
        <v>57</v>
      </c>
      <c r="C7" s="72"/>
      <c r="D7" s="10">
        <v>85111</v>
      </c>
      <c r="E7" s="48">
        <f>8413131+200000</f>
        <v>8613131</v>
      </c>
      <c r="F7" s="57" t="s">
        <v>89</v>
      </c>
      <c r="G7" s="36"/>
    </row>
    <row r="8" spans="1:6" ht="76.5">
      <c r="A8" s="7" t="s">
        <v>3</v>
      </c>
      <c r="B8" s="13" t="s">
        <v>58</v>
      </c>
      <c r="C8" s="72"/>
      <c r="D8" s="10">
        <v>85111</v>
      </c>
      <c r="E8" s="48">
        <v>300000</v>
      </c>
      <c r="F8" s="57" t="s">
        <v>88</v>
      </c>
    </row>
    <row r="9" spans="1:6" ht="63.75">
      <c r="A9" s="7" t="s">
        <v>4</v>
      </c>
      <c r="B9" s="13" t="s">
        <v>59</v>
      </c>
      <c r="C9" s="72"/>
      <c r="D9" s="10">
        <v>85111</v>
      </c>
      <c r="E9" s="48">
        <f>1067686+0</f>
        <v>1067686</v>
      </c>
      <c r="F9" s="57" t="s">
        <v>87</v>
      </c>
    </row>
    <row r="10" spans="1:6" ht="32.25" customHeight="1">
      <c r="A10" s="7" t="s">
        <v>5</v>
      </c>
      <c r="B10" s="13" t="s">
        <v>60</v>
      </c>
      <c r="C10" s="72"/>
      <c r="D10" s="10">
        <v>85111</v>
      </c>
      <c r="E10" s="48">
        <v>760000</v>
      </c>
      <c r="F10" s="57" t="s">
        <v>70</v>
      </c>
    </row>
    <row r="11" spans="1:6" ht="38.25">
      <c r="A11" s="7" t="s">
        <v>6</v>
      </c>
      <c r="B11" s="13" t="s">
        <v>64</v>
      </c>
      <c r="C11" s="72"/>
      <c r="D11" s="10">
        <v>85120</v>
      </c>
      <c r="E11" s="48">
        <v>2200000</v>
      </c>
      <c r="F11" s="57" t="s">
        <v>71</v>
      </c>
    </row>
    <row r="12" spans="1:6" ht="51">
      <c r="A12" s="7" t="s">
        <v>44</v>
      </c>
      <c r="B12" s="13" t="s">
        <v>61</v>
      </c>
      <c r="C12" s="72"/>
      <c r="D12" s="10">
        <v>85120</v>
      </c>
      <c r="E12" s="48">
        <v>300000</v>
      </c>
      <c r="F12" s="57" t="s">
        <v>84</v>
      </c>
    </row>
    <row r="13" spans="1:6" ht="20.25" customHeight="1">
      <c r="A13" s="7" t="s">
        <v>7</v>
      </c>
      <c r="B13" s="13" t="s">
        <v>73</v>
      </c>
      <c r="C13" s="9"/>
      <c r="D13" s="10">
        <v>85121</v>
      </c>
      <c r="E13" s="48">
        <v>200000</v>
      </c>
      <c r="F13" s="57" t="s">
        <v>74</v>
      </c>
    </row>
    <row r="14" spans="1:6" ht="27" customHeight="1">
      <c r="A14" s="45"/>
      <c r="B14" s="80" t="s">
        <v>36</v>
      </c>
      <c r="C14" s="80"/>
      <c r="D14" s="80"/>
      <c r="E14" s="49">
        <f>SUM(E6:E13)</f>
        <v>14560817</v>
      </c>
      <c r="F14" s="59"/>
    </row>
    <row r="15" spans="1:6" ht="33" customHeight="1">
      <c r="A15" s="7" t="s">
        <v>8</v>
      </c>
      <c r="B15" s="13" t="s">
        <v>24</v>
      </c>
      <c r="C15" s="72">
        <v>921</v>
      </c>
      <c r="D15" s="10">
        <v>92118</v>
      </c>
      <c r="E15" s="48">
        <f>1027000+718000-1027000</f>
        <v>718000</v>
      </c>
      <c r="F15" s="57" t="s">
        <v>81</v>
      </c>
    </row>
    <row r="16" spans="1:7" ht="33.75" customHeight="1">
      <c r="A16" s="7" t="s">
        <v>9</v>
      </c>
      <c r="B16" s="13" t="s">
        <v>13</v>
      </c>
      <c r="C16" s="72"/>
      <c r="D16" s="10">
        <v>92118</v>
      </c>
      <c r="E16" s="48">
        <v>526000</v>
      </c>
      <c r="F16" s="57" t="s">
        <v>80</v>
      </c>
      <c r="G16" s="36"/>
    </row>
    <row r="17" spans="1:6" ht="33.75" customHeight="1">
      <c r="A17" s="7" t="s">
        <v>10</v>
      </c>
      <c r="B17" s="13" t="s">
        <v>14</v>
      </c>
      <c r="C17" s="72"/>
      <c r="D17" s="10">
        <v>92118</v>
      </c>
      <c r="E17" s="48">
        <f>488000-194000</f>
        <v>294000</v>
      </c>
      <c r="F17" s="57" t="s">
        <v>85</v>
      </c>
    </row>
    <row r="18" spans="1:6" ht="18" customHeight="1">
      <c r="A18" s="7" t="s">
        <v>11</v>
      </c>
      <c r="B18" s="13" t="s">
        <v>15</v>
      </c>
      <c r="C18" s="72"/>
      <c r="D18" s="10">
        <v>92118</v>
      </c>
      <c r="E18" s="48">
        <v>165000</v>
      </c>
      <c r="F18" s="57" t="s">
        <v>86</v>
      </c>
    </row>
    <row r="19" spans="1:6" ht="30.75" customHeight="1">
      <c r="A19" s="44" t="s">
        <v>62</v>
      </c>
      <c r="B19" s="13" t="s">
        <v>25</v>
      </c>
      <c r="C19" s="72"/>
      <c r="D19" s="10">
        <v>92118</v>
      </c>
      <c r="E19" s="48">
        <v>1292813</v>
      </c>
      <c r="F19" s="57" t="s">
        <v>79</v>
      </c>
    </row>
    <row r="20" spans="1:6" ht="47.25" customHeight="1">
      <c r="A20" s="44" t="s">
        <v>46</v>
      </c>
      <c r="B20" s="13" t="s">
        <v>16</v>
      </c>
      <c r="C20" s="72"/>
      <c r="D20" s="10">
        <v>92118</v>
      </c>
      <c r="E20" s="48">
        <v>1009000</v>
      </c>
      <c r="F20" s="57" t="s">
        <v>67</v>
      </c>
    </row>
    <row r="21" spans="1:6" ht="21" customHeight="1">
      <c r="A21" s="44" t="s">
        <v>49</v>
      </c>
      <c r="B21" s="13" t="s">
        <v>75</v>
      </c>
      <c r="C21" s="72"/>
      <c r="D21" s="10">
        <v>92109</v>
      </c>
      <c r="E21" s="48">
        <v>463000</v>
      </c>
      <c r="F21" s="57" t="s">
        <v>78</v>
      </c>
    </row>
    <row r="22" spans="1:6" ht="28.5" customHeight="1">
      <c r="A22" s="44" t="s">
        <v>50</v>
      </c>
      <c r="B22" s="13" t="s">
        <v>19</v>
      </c>
      <c r="C22" s="72"/>
      <c r="D22" s="10">
        <v>92114</v>
      </c>
      <c r="E22" s="48">
        <v>145000</v>
      </c>
      <c r="F22" s="57" t="s">
        <v>77</v>
      </c>
    </row>
    <row r="23" spans="1:6" ht="25.5">
      <c r="A23" s="44" t="s">
        <v>51</v>
      </c>
      <c r="B23" s="13" t="s">
        <v>28</v>
      </c>
      <c r="C23" s="72"/>
      <c r="D23" s="10">
        <v>92116</v>
      </c>
      <c r="E23" s="48">
        <v>80000</v>
      </c>
      <c r="F23" s="57" t="s">
        <v>76</v>
      </c>
    </row>
    <row r="24" spans="1:6" ht="21" customHeight="1">
      <c r="A24" s="43" t="s">
        <v>52</v>
      </c>
      <c r="B24" s="13" t="s">
        <v>21</v>
      </c>
      <c r="C24" s="72"/>
      <c r="D24" s="10">
        <v>92106</v>
      </c>
      <c r="E24" s="48">
        <v>50000</v>
      </c>
      <c r="F24" s="57" t="s">
        <v>82</v>
      </c>
    </row>
    <row r="25" spans="1:6" ht="32.25" customHeight="1">
      <c r="A25" s="43" t="s">
        <v>53</v>
      </c>
      <c r="B25" s="13" t="s">
        <v>23</v>
      </c>
      <c r="C25" s="72"/>
      <c r="D25" s="10">
        <v>92108</v>
      </c>
      <c r="E25" s="48">
        <v>450000</v>
      </c>
      <c r="F25" s="57" t="s">
        <v>83</v>
      </c>
    </row>
    <row r="26" spans="1:14" s="5" customFormat="1" ht="27.75" customHeight="1">
      <c r="A26" s="45"/>
      <c r="B26" s="76" t="s">
        <v>63</v>
      </c>
      <c r="C26" s="76"/>
      <c r="D26" s="76"/>
      <c r="E26" s="60">
        <f>SUM(E15:E25)</f>
        <v>5192813</v>
      </c>
      <c r="F26" s="50"/>
      <c r="G26" s="4"/>
      <c r="H26" s="4"/>
      <c r="I26" s="4"/>
      <c r="J26" s="4"/>
      <c r="K26" s="4"/>
      <c r="L26" s="4"/>
      <c r="M26" s="4"/>
      <c r="N26" s="4"/>
    </row>
    <row r="27" spans="1:6" ht="27" customHeight="1" thickBot="1">
      <c r="A27" s="46"/>
      <c r="B27" s="77" t="s">
        <v>65</v>
      </c>
      <c r="C27" s="77"/>
      <c r="D27" s="77"/>
      <c r="E27" s="51">
        <f>E26+E14</f>
        <v>19753630</v>
      </c>
      <c r="F27" s="52"/>
    </row>
  </sheetData>
  <mergeCells count="13">
    <mergeCell ref="F4:F5"/>
    <mergeCell ref="A2:F2"/>
    <mergeCell ref="D1:F1"/>
    <mergeCell ref="A4:A5"/>
    <mergeCell ref="C4:C5"/>
    <mergeCell ref="E4:E5"/>
    <mergeCell ref="C15:C25"/>
    <mergeCell ref="B26:D26"/>
    <mergeCell ref="B27:D27"/>
    <mergeCell ref="B4:B5"/>
    <mergeCell ref="D4:D5"/>
    <mergeCell ref="C6:C12"/>
    <mergeCell ref="B14:D14"/>
  </mergeCells>
  <printOptions horizontalCentered="1"/>
  <pageMargins left="0.7874015748031497" right="0.7874015748031497" top="0.1968503937007874" bottom="0.65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Wojewódzki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szeliga_g</dc:creator>
  <cp:keywords/>
  <dc:description/>
  <cp:lastModifiedBy>ANNA MURDZIA</cp:lastModifiedBy>
  <cp:lastPrinted>2007-02-13T07:34:19Z</cp:lastPrinted>
  <dcterms:created xsi:type="dcterms:W3CDTF">2000-08-28T10:20:22Z</dcterms:created>
  <dcterms:modified xsi:type="dcterms:W3CDTF">2007-03-29T10:18:40Z</dcterms:modified>
  <cp:category/>
  <cp:version/>
  <cp:contentType/>
  <cp:contentStatus/>
</cp:coreProperties>
</file>